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01-opexedge\01-OTB\"/>
    </mc:Choice>
  </mc:AlternateContent>
  <xr:revisionPtr revIDLastSave="0" documentId="13_ncr:1_{57EC23F1-385B-4BFF-9C06-F469FF7B1F1E}" xr6:coauthVersionLast="47" xr6:coauthVersionMax="47" xr10:uidLastSave="{00000000-0000-0000-0000-000000000000}"/>
  <bookViews>
    <workbookView xWindow="0" yWindow="0" windowWidth="24000" windowHeight="12900" tabRatio="774" activeTab="8" xr2:uid="{00000000-000D-0000-FFFF-FFFF00000000}"/>
  </bookViews>
  <sheets>
    <sheet name="Start Here" sheetId="1" r:id="rId1"/>
    <sheet name="Customer Questionnaire" sheetId="2" r:id="rId2"/>
    <sheet name="Monthly OTB Plan" sheetId="3" r:id="rId3"/>
    <sheet name="Category OTB Plan" sheetId="4" r:id="rId4"/>
    <sheet name="KPI Dashboard" sheetId="5" r:id="rId5"/>
    <sheet name="Case Study" sheetId="6" r:id="rId6"/>
    <sheet name="AI Report Input" sheetId="7" r:id="rId7"/>
    <sheet name="Lists" sheetId="8" r:id="rId8"/>
    <sheet name="Sources" sheetId="9" r:id="rId9"/>
  </sheets>
  <definedNames>
    <definedName name="_xlnm.Print_Area" localSheetId="6">'AI Report Input'!$A$1:$E$13</definedName>
    <definedName name="_xlnm.Print_Area" localSheetId="5">'Case Study'!$A$1:$H$13</definedName>
    <definedName name="_xlnm.Print_Area" localSheetId="3">'Category OTB Plan'!$A$1:$L$8</definedName>
    <definedName name="_xlnm.Print_Area" localSheetId="1">'Customer Questionnaire'!$A$1:$F$32</definedName>
    <definedName name="_xlnm.Print_Area" localSheetId="4">'KPI Dashboard'!$A$1:$H$42</definedName>
    <definedName name="_xlnm.Print_Area" localSheetId="2">'Monthly OTB Plan'!$A$1:$N$14</definedName>
    <definedName name="_xlnm.Print_Area" localSheetId="0">'Start Here'!$A$1:$H$13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6" i="7"/>
  <c r="C5" i="7"/>
  <c r="C4" i="7"/>
  <c r="J8" i="4"/>
  <c r="G8" i="4"/>
  <c r="J7" i="4"/>
  <c r="G7" i="4"/>
  <c r="J6" i="4"/>
  <c r="G6" i="4"/>
  <c r="J5" i="4"/>
  <c r="G5" i="4"/>
  <c r="J4" i="4"/>
  <c r="G4" i="4"/>
  <c r="N14" i="3"/>
  <c r="C13" i="7" s="1"/>
  <c r="N13" i="3"/>
  <c r="N12" i="3"/>
  <c r="C12" i="7" s="1"/>
  <c r="M12" i="3"/>
  <c r="L12" i="3"/>
  <c r="K12" i="3"/>
  <c r="J12" i="3"/>
  <c r="I12" i="3"/>
  <c r="H12" i="3"/>
  <c r="G12" i="3"/>
  <c r="F12" i="3"/>
  <c r="E12" i="3"/>
  <c r="D12" i="3"/>
  <c r="C12" i="3"/>
  <c r="B12" i="3"/>
  <c r="N11" i="3"/>
  <c r="B6" i="5" s="1"/>
  <c r="N10" i="3"/>
  <c r="B5" i="5" s="1"/>
  <c r="M9" i="3"/>
  <c r="B23" i="5" s="1"/>
  <c r="L9" i="3"/>
  <c r="B22" i="5" s="1"/>
  <c r="K9" i="3"/>
  <c r="B21" i="5" s="1"/>
  <c r="J9" i="3"/>
  <c r="B20" i="5" s="1"/>
  <c r="I9" i="3"/>
  <c r="B19" i="5" s="1"/>
  <c r="H9" i="3"/>
  <c r="B18" i="5" s="1"/>
  <c r="G9" i="3"/>
  <c r="B17" i="5" s="1"/>
  <c r="F9" i="3"/>
  <c r="B16" i="5" s="1"/>
  <c r="E9" i="3"/>
  <c r="B15" i="5" s="1"/>
  <c r="D9" i="3"/>
  <c r="B14" i="5" s="1"/>
  <c r="C9" i="3"/>
  <c r="B13" i="5" s="1"/>
  <c r="B9" i="3"/>
  <c r="B12" i="5" s="1"/>
  <c r="N8" i="3"/>
  <c r="N7" i="3"/>
  <c r="N6" i="3"/>
  <c r="N5" i="3"/>
  <c r="N4" i="3"/>
  <c r="C8" i="7" s="1"/>
  <c r="N9" i="3" l="1"/>
  <c r="B3" i="5"/>
  <c r="B7" i="5"/>
  <c r="C10" i="7"/>
  <c r="B8" i="5"/>
  <c r="C11" i="7"/>
  <c r="C9" i="7" l="1"/>
  <c r="B4" i="5"/>
</calcChain>
</file>

<file path=xl/sharedStrings.xml><?xml version="1.0" encoding="utf-8"?>
<sst xmlns="http://schemas.openxmlformats.org/spreadsheetml/2006/main" count="390" uniqueCount="265">
  <si>
    <t>OpexEdge AI-Powered Open-to-Buy (OTB) Planning Package</t>
  </si>
  <si>
    <t>Purpose</t>
  </si>
  <si>
    <t>This workbook helps a commercial / retail company control purchasing budgets using Open-to-Buy planning, category budget allocation, KPI monitoring, and AI-ready inputs. Use yellow cells for customer inputs. Formula cells are protected conceptually and should not be overwritten.</t>
  </si>
  <si>
    <t>How to use</t>
  </si>
  <si>
    <t>OTB Core Formula</t>
  </si>
  <si>
    <t>1</t>
  </si>
  <si>
    <t>Complete Customer Questionnaire.</t>
  </si>
  <si>
    <t>Open-to-Buy = Planned Sales + Planned Markdowns + Planned Ending Inventory − Planned Beginning Inventory − On-Order / Committed Purchases
Positive OTB = buying capacity remains.
Negative OTB = purchasing is over-committed and requires review.</t>
  </si>
  <si>
    <t>2</t>
  </si>
  <si>
    <t>Fill monthly assumptions in Monthly OTB Plan.</t>
  </si>
  <si>
    <t>3</t>
  </si>
  <si>
    <t>Allocate monthly budget by category in Category OTB Plan.</t>
  </si>
  <si>
    <t>4</t>
  </si>
  <si>
    <t>Review KPI Dashboard and case study example.</t>
  </si>
  <si>
    <t>5</t>
  </si>
  <si>
    <t>Use AI Report Input to generate AI-assisted recommendations.</t>
  </si>
  <si>
    <t>Customer Questionnaire – AI-Powered OTB Planning Assessment</t>
  </si>
  <si>
    <t>Section</t>
  </si>
  <si>
    <t>Question</t>
  </si>
  <si>
    <t>Answer</t>
  </si>
  <si>
    <t>Guidance / Example</t>
  </si>
  <si>
    <t>Required?</t>
  </si>
  <si>
    <t>Internal Notes</t>
  </si>
  <si>
    <t>Company Profile</t>
  </si>
  <si>
    <t>Company name</t>
  </si>
  <si>
    <t>Legal or trading name</t>
  </si>
  <si>
    <t>Yes</t>
  </si>
  <si>
    <t>Primary contact and title</t>
  </si>
  <si>
    <t>Decision maker / project owner</t>
  </si>
  <si>
    <t>Email / phone</t>
  </si>
  <si>
    <t>For follow-up</t>
  </si>
  <si>
    <t>Company type</t>
  </si>
  <si>
    <t>Select closest option</t>
  </si>
  <si>
    <t>Number of branches / channels</t>
  </si>
  <si>
    <t>Stores, online, wholesale channels</t>
  </si>
  <si>
    <t>Business Context</t>
  </si>
  <si>
    <t>Main business objective</t>
  </si>
  <si>
    <t>Control budget, reduce overstock, improve availability</t>
  </si>
  <si>
    <t>Top 5 product categories</t>
  </si>
  <si>
    <t>e.g., apparel, shoes, accessories</t>
  </si>
  <si>
    <t>Current annual purchasing budget</t>
  </si>
  <si>
    <t>Estimate if exact unavailable</t>
  </si>
  <si>
    <t>Current inventory value</t>
  </si>
  <si>
    <t>Retail value or cost value – clarify</t>
  </si>
  <si>
    <t>Main pain point</t>
  </si>
  <si>
    <t>Stockouts, overstock, cash tied in inventory, low margin</t>
  </si>
  <si>
    <t>Data Availability</t>
  </si>
  <si>
    <t>Do you have monthly sales history?</t>
  </si>
  <si>
    <t>Last 12–24 months preferred</t>
  </si>
  <si>
    <t>Do you have inventory by category?</t>
  </si>
  <si>
    <t>Beginning and ending inventory</t>
  </si>
  <si>
    <t>Do you track on-order / committed purchases?</t>
  </si>
  <si>
    <t>Open POs and shipments in transit</t>
  </si>
  <si>
    <t>Do you track markdowns / discounts?</t>
  </si>
  <si>
    <t>By month and category</t>
  </si>
  <si>
    <t>Do you track gross margin by category?</t>
  </si>
  <si>
    <t>Sales margin or category margin</t>
  </si>
  <si>
    <t>Planning Maturity</t>
  </si>
  <si>
    <t>Sales forecasts are prepared by month and category</t>
  </si>
  <si>
    <t>Maturity 0–4</t>
  </si>
  <si>
    <t>Score 0-4</t>
  </si>
  <si>
    <t>Purchasing budgets are linked to planned sales</t>
  </si>
  <si>
    <t>Planned ending inventory targets are defined</t>
  </si>
  <si>
    <t>Open purchase orders are visible before buying decisions</t>
  </si>
  <si>
    <t>OTB is reviewed before supplier commitments</t>
  </si>
  <si>
    <t>Buying decisions are approved by a defined workflow</t>
  </si>
  <si>
    <t>Slow-moving stock is reviewed before new purchases</t>
  </si>
  <si>
    <t>KPIs are reviewed monthly by management</t>
  </si>
  <si>
    <t>AI Readiness</t>
  </si>
  <si>
    <t>Sales, inventory, purchasing, and markdown data are available digitally</t>
  </si>
  <si>
    <t>Management is open to AI-assisted recommendations</t>
  </si>
  <si>
    <t>There is a person responsible for validating AI outputs</t>
  </si>
  <si>
    <t>Expected Outcome</t>
  </si>
  <si>
    <t>What improvement do you want within 90 days?</t>
  </si>
  <si>
    <t>Example: reduce overbuying, improve inventory turns</t>
  </si>
  <si>
    <t>Preferred workshop format</t>
  </si>
  <si>
    <t>Online / onsite / hybrid</t>
  </si>
  <si>
    <t>No</t>
  </si>
  <si>
    <t>Preferred project start date</t>
  </si>
  <si>
    <t>Monthly Open-to-Buy Plan – Budget Control</t>
  </si>
  <si>
    <t>Metric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</si>
  <si>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</si>
  <si>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</si>
  <si>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</si>
  <si>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</si>
  <si>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</si>
  <si>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</si>
  <si>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</si>
  <si>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</si>
  <si>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</si>
  <si>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</si>
  <si>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</si>
  <si>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</si>
  <si>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</si>
  <si>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Planned Sales</t>
  </si>
  <si>
    <t>Planned Markdowns</t>
  </si>
  <si>
    <t>Planned Ending Inventory</t>
  </si>
  <si>
    <t>Planned Beginning Inventory</t>
  </si>
  <si>
    <t>On-Order / Committed Purchases</t>
  </si>
  <si>
    <t>Calculated OTB</t>
  </si>
  <si>
    <t>Approved Purchase Budget</t>
  </si>
  <si>
    <t>Actual Purchases</t>
  </si>
  <si>
    <t>OTB Variance</t>
  </si>
  <si>
    <t>Inventory Turn Target</t>
  </si>
  <si>
    <t>Gross Margin % Target</t>
  </si>
  <si>
    <t>Category OTB Allocation – Monthly Buying Control</t>
  </si>
  <si>
    <t>Category</t>
  </si>
  <si>
    <t>Markdowns</t>
  </si>
  <si>
    <t>Ending Inventory</t>
  </si>
  <si>
    <t>Beginning Inventory</t>
  </si>
  <si>
    <t>On-Order</t>
  </si>
  <si>
    <t>Approved Budget</t>
  </si>
  <si>
    <t>Variance</t>
  </si>
  <si>
    <t>Action</t>
  </si>
  <si>
    <t>AI Recommendation</t>
  </si>
  <si>
    <t>Apparel</t>
  </si>
  <si>
    <t>Increase buy</t>
  </si>
  <si>
    <t>High demand and healthy margin</t>
  </si>
  <si>
    <t>Footwear</t>
  </si>
  <si>
    <t>Reduce buy</t>
  </si>
  <si>
    <t>OTB pressure / over-committed</t>
  </si>
  <si>
    <t>Accessories</t>
  </si>
  <si>
    <t>Maintain</t>
  </si>
  <si>
    <t>Balanced inventory position</t>
  </si>
  <si>
    <t>Home Goods</t>
  </si>
  <si>
    <t>Review</t>
  </si>
  <si>
    <t>Monitor slow moving stock</t>
  </si>
  <si>
    <t>Other</t>
  </si>
  <si>
    <t>Low risk category</t>
  </si>
  <si>
    <t>OTB KPI Dashboard</t>
  </si>
  <si>
    <t>Total Planned Sales</t>
  </si>
  <si>
    <t>KPI</t>
  </si>
  <si>
    <t>Formula / Definition</t>
  </si>
  <si>
    <t>Suggested Target</t>
  </si>
  <si>
    <t>Frequency</t>
  </si>
  <si>
    <t>Total Calculated OTB</t>
  </si>
  <si>
    <t>OTB Accuracy</t>
  </si>
  <si>
    <t>Actual purchases vs approved OTB budget</t>
  </si>
  <si>
    <t>±5%</t>
  </si>
  <si>
    <t>Monthly</t>
  </si>
  <si>
    <t>Total Approved Budget</t>
  </si>
  <si>
    <t>Stockout Rate</t>
  </si>
  <si>
    <t>Stockout incidents / active SKUs</t>
  </si>
  <si>
    <t>≤3%</t>
  </si>
  <si>
    <t>Total Actual Purchases</t>
  </si>
  <si>
    <t>Inventory Turnover</t>
  </si>
  <si>
    <t>COGS / average inventory</t>
  </si>
  <si>
    <t>Improve by category</t>
  </si>
  <si>
    <t>GMROI</t>
  </si>
  <si>
    <t>Gross margin / average inventory cost</t>
  </si>
  <si>
    <t>&gt;1.0 minimum; target by category</t>
  </si>
  <si>
    <t>Average GM%</t>
  </si>
  <si>
    <t>Markdown Rate</t>
  </si>
  <si>
    <t>Markdown value / gross sales</t>
  </si>
  <si>
    <t>Controlled by category</t>
  </si>
  <si>
    <t>On-Time Buying Approval</t>
  </si>
  <si>
    <t>Approved plans before buying deadline</t>
  </si>
  <si>
    <t>≥95%</t>
  </si>
  <si>
    <t>Forecast Accuracy</t>
  </si>
  <si>
    <t>1 - |Actual sales - forecast| / actual sales</t>
  </si>
  <si>
    <t>≥80%</t>
  </si>
  <si>
    <t>Month</t>
  </si>
  <si>
    <t>Slow-Moving Inventory %</t>
  </si>
  <si>
    <t>Slow-moving inventory / total inventory</t>
  </si>
  <si>
    <t>Reduce month-over-month</t>
  </si>
  <si>
    <t>Case Study – Fashion &amp; Lifestyle Commercial Company</t>
  </si>
  <si>
    <t>Context</t>
  </si>
  <si>
    <t>A multi-category commercial company had frequent overbuying in slow-moving categories while high-demand items experienced stockouts.</t>
  </si>
  <si>
    <t>Problem</t>
  </si>
  <si>
    <t>Purchasing decisions were driven by supplier offers and manager judgement without a clear OTB budget linked to sales forecast and ending inventory targets.</t>
  </si>
  <si>
    <t>Approach</t>
  </si>
  <si>
    <t>OpexEdge implemented a 90-day AI-powered OTB planning routine, category scorecards, buying approval workflow, and KPI dashboard.</t>
  </si>
  <si>
    <t>AI Support</t>
  </si>
  <si>
    <t>AI-assisted analysis identified categories with high demand, high stock risk, markdown exposure, and supplier commitment pressure.</t>
  </si>
  <si>
    <t>Expected Result</t>
  </si>
  <si>
    <t>Better purchasing discipline, improved visibility, reduced overbuying, fewer emergency purchases, and clearer monthly budget control.</t>
  </si>
  <si>
    <t>Current Issue</t>
  </si>
  <si>
    <t>OTB Finding</t>
  </si>
  <si>
    <t>Recommendation</t>
  </si>
  <si>
    <t>Stockouts</t>
  </si>
  <si>
    <t>Positive OTB with sales growth</t>
  </si>
  <si>
    <t>Increase buy within approved budget</t>
  </si>
  <si>
    <t>Stockout rate</t>
  </si>
  <si>
    <t>Availability improves</t>
  </si>
  <si>
    <t>Overstock</t>
  </si>
  <si>
    <t>Negative OTB / over-committed</t>
  </si>
  <si>
    <t>Reduce buy and clear slow stock</t>
  </si>
  <si>
    <t>Markdown rate</t>
  </si>
  <si>
    <t>Cash released</t>
  </si>
  <si>
    <t>Balanced</t>
  </si>
  <si>
    <t>OTB near target</t>
  </si>
  <si>
    <t>Maintain and monitor</t>
  </si>
  <si>
    <t>OTB variance</t>
  </si>
  <si>
    <t>Stable margin</t>
  </si>
  <si>
    <t>Slow movement</t>
  </si>
  <si>
    <t>High inventory exposure</t>
  </si>
  <si>
    <t>Review assortment and reorder rules</t>
  </si>
  <si>
    <t>Inventory turnover</t>
  </si>
  <si>
    <t>Lower aging stock</t>
  </si>
  <si>
    <t>AI Report Input – Copy This Sheet Into Your AI Analysis Prompt</t>
  </si>
  <si>
    <t>Data Area</t>
  </si>
  <si>
    <t>Field</t>
  </si>
  <si>
    <t>Value / Formula</t>
  </si>
  <si>
    <t>Notes</t>
  </si>
  <si>
    <t>AI Use</t>
  </si>
  <si>
    <t>Company</t>
  </si>
  <si>
    <t>Name</t>
  </si>
  <si>
    <t>Type</t>
  </si>
  <si>
    <t>Segmentation</t>
  </si>
  <si>
    <t>Business</t>
  </si>
  <si>
    <t>Objective</t>
  </si>
  <si>
    <t>Analysis focus</t>
  </si>
  <si>
    <t>Financial</t>
  </si>
  <si>
    <t>Annual purchasing budget</t>
  </si>
  <si>
    <t>Budget context</t>
  </si>
  <si>
    <t>OTB</t>
  </si>
  <si>
    <t>Total planned sales</t>
  </si>
  <si>
    <t>Numerical analysis</t>
  </si>
  <si>
    <t>Total calculated OTB</t>
  </si>
  <si>
    <t>Total approved budget</t>
  </si>
  <si>
    <t>Budget control</t>
  </si>
  <si>
    <t>Total actual purchases</t>
  </si>
  <si>
    <t>Variance analysis</t>
  </si>
  <si>
    <t>Risk analysis</t>
  </si>
  <si>
    <t>Profitability</t>
  </si>
  <si>
    <t>Maturity Options</t>
  </si>
  <si>
    <t>Answer Options</t>
  </si>
  <si>
    <t>Priority</t>
  </si>
  <si>
    <t>Company Type</t>
  </si>
  <si>
    <t>0 - Not available / not performed</t>
  </si>
  <si>
    <t>High</t>
  </si>
  <si>
    <t>Retail</t>
  </si>
  <si>
    <t>1 - Informal and reactive</t>
  </si>
  <si>
    <t>Medium</t>
  </si>
  <si>
    <t>Wholesale</t>
  </si>
  <si>
    <t>2 - Partially documented</t>
  </si>
  <si>
    <t>Partial</t>
  </si>
  <si>
    <t>Low</t>
  </si>
  <si>
    <t>Distributor</t>
  </si>
  <si>
    <t>3 - Documented and measured</t>
  </si>
  <si>
    <t>Not Available</t>
  </si>
  <si>
    <t>Importer</t>
  </si>
  <si>
    <t>4 - Integrated and optimized</t>
  </si>
  <si>
    <t>Exporter</t>
  </si>
  <si>
    <t>E-commerce</t>
  </si>
  <si>
    <t>Multi-branch commercial company</t>
  </si>
  <si>
    <t>Topic</t>
  </si>
  <si>
    <t>Source</t>
  </si>
  <si>
    <t>URL</t>
  </si>
  <si>
    <t>Open-to-Buy formula</t>
  </si>
  <si>
    <t>Shopify</t>
  </si>
  <si>
    <t>https://www.shopify.com/blog/open-to-buy-plans</t>
  </si>
  <si>
    <t>OTB formula includes planned sales, markdowns, planned end inventory, and planned beginning inventory.</t>
  </si>
  <si>
    <t>Open-to-Buy formula with on-order</t>
  </si>
  <si>
    <t>Inventory Planner</t>
  </si>
  <si>
    <t>https://www.inventory-planner.com/buying-budgets-with-open-to-buy-tools/</t>
  </si>
  <si>
    <t>Includes on-order inventory in the OTB formula.</t>
  </si>
  <si>
    <t>Kano model</t>
  </si>
  <si>
    <t>Qualtrics</t>
  </si>
  <si>
    <t>https://www.qualtrics.com/articles/strategy-research/kano-analysis/</t>
  </si>
  <si>
    <t>Kano model categories for customer satisfaction and prioritization.</t>
  </si>
  <si>
    <t>Investopedia</t>
  </si>
  <si>
    <t>https://www.investopedia.com/terms/g/gmroi.asp</t>
  </si>
  <si>
    <t>GMROI ratio for inventory profitability.</t>
  </si>
  <si>
    <t>https://opexedg.com , info@opexedg.com, +20-155-272-5900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</si>
</sst>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;[Red]\(\$#,##0\)"/>
    <numFmt numFmtId="165" formatCode="0.0\x"/>
    <numFmt numFmtId="166" formatCode="0.0%"/>
  </numFmts>
  <fonts count="9">
    <font>
      <sz val="11"/>
      <name val="Carlito"/>
    </font>
    <font>
      <b/>
      <sz val="11"/>
      <color rgb="FFFFFFFF"/>
      <name val="Carlito"/>
    </font>
    <font>
      <sz val="11"/>
      <name val="Aptos"/>
    </font>
    <font>
      <b/>
      <sz val="13"/>
      <color rgb="FFFFFFFF"/>
      <name val="Aptos"/>
    </font>
    <font>
      <b/>
      <sz val="14"/>
      <color rgb="FF0B2341"/>
      <name val="Aptos"/>
    </font>
    <font>
      <b/>
      <sz val="11"/>
      <color rgb="FFFFFFFF"/>
      <name val="Aptos"/>
    </font>
    <font>
      <b/>
      <sz val="11"/>
      <color rgb="FF0B2341"/>
      <name val="Carlito"/>
    </font>
    <font>
      <b/>
      <sz val="10"/>
      <color rgb="FFFFFFFF"/>
      <name val="Aptos"/>
    </font>
    <font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0B2341"/>
      </patternFill>
    </fill>
    <fill>
      <patternFill patternType="solid">
        <fgColor rgb="FFC9972B"/>
      </patternFill>
    </fill>
    <fill>
      <patternFill patternType="solid">
        <fgColor rgb="FFFFF2CC"/>
      </patternFill>
    </fill>
    <fill>
      <patternFill patternType="solid">
        <fgColor rgb="FFEEF3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164" fontId="0" fillId="0" borderId="0" xfId="0" applyNumberFormat="1" applyAlignment="1">
      <alignment wrapText="1"/>
    </xf>
    <xf numFmtId="0" fontId="6" fillId="5" borderId="0" xfId="0" applyFont="1" applyFill="1"/>
    <xf numFmtId="164" fontId="6" fillId="5" borderId="0" xfId="0" applyNumberFormat="1" applyFont="1" applyFill="1"/>
    <xf numFmtId="166" fontId="6" fillId="5" borderId="0" xfId="0" applyNumberFormat="1" applyFont="1" applyFill="1"/>
    <xf numFmtId="0" fontId="1" fillId="3" borderId="0" xfId="0" applyFont="1" applyFill="1" applyAlignment="1">
      <alignment wrapText="1"/>
    </xf>
    <xf numFmtId="0" fontId="8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3" fillId="3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4" borderId="0" xfId="0" applyFill="1" applyAlignment="1" applyProtection="1">
      <alignment wrapText="1"/>
      <protection locked="0"/>
    </xf>
    <xf numFmtId="164" fontId="0" fillId="4" borderId="0" xfId="0" applyNumberFormat="1" applyFill="1" applyAlignment="1" applyProtection="1">
      <alignment wrapText="1"/>
      <protection locked="0"/>
    </xf>
    <xf numFmtId="165" fontId="0" fillId="4" borderId="0" xfId="0" applyNumberFormat="1" applyFill="1" applyAlignment="1" applyProtection="1">
      <alignment wrapText="1"/>
      <protection locked="0"/>
    </xf>
    <xf numFmtId="166" fontId="0" fillId="4" borderId="0" xfId="0" applyNumberFormat="1" applyFill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</xf>
    <xf numFmtId="165" fontId="0" fillId="0" borderId="0" xfId="0" applyNumberFormat="1" applyAlignment="1" applyProtection="1">
      <alignment wrapText="1"/>
    </xf>
    <xf numFmtId="166" fontId="0" fillId="0" borderId="0" xfId="0" applyNumberFormat="1" applyAlignment="1" applyProtection="1">
      <alignment wrapText="1"/>
    </xf>
  </cellXfs>
  <cellStyles count="1">
    <cellStyle name="Normal" xfId="0" builtinId="0"/>
  </cellStyles>
  <dxfs count="3">
    <dxf>
      <font>
        <b/>
        <color rgb="FFB91C1C"/>
      </font>
      <fill>
        <patternFill patternType="solid">
          <bgColor rgb="FFFECACA"/>
        </patternFill>
      </fill>
    </dxf>
    <dxf>
      <font>
        <b/>
        <color rgb="FFB91C1C"/>
      </font>
      <fill>
        <patternFill patternType="solid">
          <bgColor rgb="FFFECACA"/>
        </patternFill>
      </fill>
    </dxf>
    <dxf>
      <font>
        <b/>
        <color rgb="FFB91C1C"/>
      </font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Monthly Calculated OTB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Calculated OTB</c:v>
          </c:tx>
          <c:cat>
            <c:strRef>
              <c:f>'KPI Dashboard'!$A$12:$A$23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'KPI Dashboard'!$B$12:$B$23</c:f>
              <c:numCache>
                <c:formatCode>General</c:formatCode>
                <c:ptCount val="12"/>
                <c:pt idx="0">
                  <c:v>121000</c:v>
                </c:pt>
                <c:pt idx="1">
                  <c:v>121000</c:v>
                </c:pt>
                <c:pt idx="2">
                  <c:v>128000</c:v>
                </c:pt>
                <c:pt idx="3">
                  <c:v>143500</c:v>
                </c:pt>
                <c:pt idx="4">
                  <c:v>149000</c:v>
                </c:pt>
                <c:pt idx="5">
                  <c:v>150000</c:v>
                </c:pt>
                <c:pt idx="6">
                  <c:v>164000</c:v>
                </c:pt>
                <c:pt idx="7">
                  <c:v>178000</c:v>
                </c:pt>
                <c:pt idx="8">
                  <c:v>187000</c:v>
                </c:pt>
                <c:pt idx="9">
                  <c:v>208000</c:v>
                </c:pt>
                <c:pt idx="10">
                  <c:v>225000</c:v>
                </c:pt>
                <c:pt idx="11">
                  <c:v>253000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571-837A-4F02C38D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600074</xdr:colOff>
      <xdr:row>1</xdr:row>
      <xdr:rowOff>72126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20C386-5068-1E41-5292-877F65ECA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0"/>
          <a:ext cx="1362074" cy="529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123824</xdr:colOff>
      <xdr:row>1</xdr:row>
      <xdr:rowOff>167376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3894C6-CB1B-451E-BE9B-C08546519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38100"/>
          <a:ext cx="1362074" cy="529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1362074</xdr:colOff>
      <xdr:row>1</xdr:row>
      <xdr:rowOff>167376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00A32F-462A-4BB9-86EE-EF91BE4FE0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19050"/>
          <a:ext cx="1362074" cy="529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1362074</xdr:colOff>
      <xdr:row>1</xdr:row>
      <xdr:rowOff>148326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7FE6F-1FBB-470A-8DD0-5672E52015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0"/>
          <a:ext cx="1362074" cy="529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7</xdr:col>
      <xdr:colOff>0</xdr:colOff>
      <xdr:row>40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1362074</xdr:colOff>
      <xdr:row>1</xdr:row>
      <xdr:rowOff>148326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8E1F09-ECB6-47E3-8EEB-C73C0BC5A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0"/>
          <a:ext cx="1362074" cy="5293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1362074</xdr:colOff>
      <xdr:row>1</xdr:row>
      <xdr:rowOff>148326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7EB9D-0BA3-4F5E-93B2-EC050A93B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0" y="0"/>
          <a:ext cx="1362074" cy="5293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1371599</xdr:colOff>
      <xdr:row>1</xdr:row>
      <xdr:rowOff>148326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C1F36-89B3-4276-BA98-5116D8229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9525" y="0"/>
          <a:ext cx="1362074" cy="5293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7</xdr:row>
      <xdr:rowOff>47625</xdr:rowOff>
    </xdr:from>
    <xdr:to>
      <xdr:col>0</xdr:col>
      <xdr:colOff>1400174</xdr:colOff>
      <xdr:row>10</xdr:row>
      <xdr:rowOff>34026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6209A7-1FC4-4B25-B0AD-5D870A688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38100" y="1323975"/>
          <a:ext cx="1362074" cy="5293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133350</xdr:rowOff>
    </xdr:from>
    <xdr:to>
      <xdr:col>0</xdr:col>
      <xdr:colOff>1419224</xdr:colOff>
      <xdr:row>8</xdr:row>
      <xdr:rowOff>119751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71D25-72F3-41FE-9D31-FD0DE1DF86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3" b="31846"/>
        <a:stretch>
          <a:fillRect/>
        </a:stretch>
      </xdr:blipFill>
      <xdr:spPr>
        <a:xfrm>
          <a:off x="57150" y="1590675"/>
          <a:ext cx="1362074" cy="529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workbookViewId="0">
      <selection activeCell="D16" sqref="D16"/>
    </sheetView>
  </sheetViews>
  <sheetFormatPr defaultRowHeight="14.25"/>
  <cols>
    <col min="1" max="1" width="10" customWidth="1"/>
    <col min="2" max="2" width="32" customWidth="1"/>
    <col min="3" max="3" width="4" customWidth="1"/>
    <col min="4" max="8" width="22" customWidth="1"/>
  </cols>
  <sheetData>
    <row r="1" spans="1:26" ht="36" customHeight="1">
      <c r="A1" s="18" t="s">
        <v>0</v>
      </c>
      <c r="B1" s="19"/>
      <c r="C1" s="19"/>
      <c r="D1" s="19"/>
      <c r="E1" s="19"/>
      <c r="F1" s="19"/>
      <c r="G1" s="19"/>
      <c r="H1" s="19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A2" s="3"/>
      <c r="B2" s="3"/>
      <c r="C2" s="3"/>
      <c r="D2" s="3" t="s">
        <v>264</v>
      </c>
      <c r="E2" s="3"/>
      <c r="F2" s="3"/>
      <c r="G2" s="3"/>
      <c r="H2" s="3"/>
    </row>
    <row r="3" spans="1:26" ht="17.25">
      <c r="A3" s="20" t="s">
        <v>1</v>
      </c>
      <c r="B3" s="21"/>
      <c r="C3" s="21"/>
      <c r="D3" s="21"/>
      <c r="E3" s="21"/>
      <c r="F3" s="21"/>
      <c r="G3" s="21"/>
      <c r="H3" s="21"/>
    </row>
    <row r="4" spans="1:26">
      <c r="A4" s="22" t="s">
        <v>2</v>
      </c>
      <c r="B4" s="21"/>
      <c r="C4" s="21"/>
      <c r="D4" s="21"/>
      <c r="E4" s="21"/>
      <c r="F4" s="21"/>
      <c r="G4" s="21"/>
      <c r="H4" s="21"/>
    </row>
    <row r="5" spans="1:26">
      <c r="A5" s="21"/>
      <c r="B5" s="21"/>
      <c r="C5" s="21"/>
      <c r="D5" s="21"/>
      <c r="E5" s="21"/>
      <c r="F5" s="21"/>
      <c r="G5" s="21"/>
      <c r="H5" s="21"/>
    </row>
    <row r="6" spans="1:26">
      <c r="A6" s="21"/>
      <c r="B6" s="21"/>
      <c r="C6" s="21"/>
      <c r="D6" s="21"/>
      <c r="E6" s="21"/>
      <c r="F6" s="21"/>
      <c r="G6" s="21"/>
      <c r="H6" s="21"/>
    </row>
    <row r="7" spans="1:26" ht="15">
      <c r="A7" s="3"/>
      <c r="B7" s="3"/>
      <c r="C7" s="3"/>
      <c r="D7" s="3"/>
      <c r="E7" s="3"/>
      <c r="F7" s="3"/>
      <c r="G7" s="3"/>
      <c r="H7" s="3"/>
    </row>
    <row r="8" spans="1:26" ht="18.75">
      <c r="A8" s="5" t="s">
        <v>3</v>
      </c>
      <c r="B8" s="3"/>
      <c r="C8" s="3"/>
      <c r="D8" s="23" t="s">
        <v>4</v>
      </c>
      <c r="E8" s="21"/>
      <c r="F8" s="21"/>
      <c r="G8" s="21"/>
      <c r="H8" s="21"/>
    </row>
    <row r="9" spans="1:26" ht="15">
      <c r="A9" s="6" t="s">
        <v>5</v>
      </c>
      <c r="B9" s="4" t="s">
        <v>6</v>
      </c>
      <c r="C9" s="3"/>
      <c r="D9" s="22" t="s">
        <v>7</v>
      </c>
      <c r="E9" s="21"/>
      <c r="F9" s="21"/>
      <c r="G9" s="21"/>
      <c r="H9" s="21"/>
    </row>
    <row r="10" spans="1:26" ht="30">
      <c r="A10" s="6" t="s">
        <v>8</v>
      </c>
      <c r="B10" s="4" t="s">
        <v>9</v>
      </c>
      <c r="C10" s="3"/>
      <c r="D10" s="21"/>
      <c r="E10" s="21"/>
      <c r="F10" s="21"/>
      <c r="G10" s="21"/>
      <c r="H10" s="21"/>
    </row>
    <row r="11" spans="1:26" ht="30">
      <c r="A11" s="6" t="s">
        <v>10</v>
      </c>
      <c r="B11" s="4" t="s">
        <v>11</v>
      </c>
      <c r="C11" s="3"/>
      <c r="D11" s="21"/>
      <c r="E11" s="21"/>
      <c r="F11" s="21"/>
      <c r="G11" s="21"/>
      <c r="H11" s="21"/>
    </row>
    <row r="12" spans="1:26" ht="30">
      <c r="A12" s="6" t="s">
        <v>12</v>
      </c>
      <c r="B12" s="4" t="s">
        <v>13</v>
      </c>
      <c r="C12" s="3"/>
      <c r="D12" s="21"/>
      <c r="E12" s="21"/>
      <c r="F12" s="21"/>
      <c r="G12" s="21"/>
      <c r="H12" s="21"/>
    </row>
    <row r="13" spans="1:26" ht="30">
      <c r="A13" s="6" t="s">
        <v>14</v>
      </c>
      <c r="B13" s="4" t="s">
        <v>15</v>
      </c>
      <c r="C13" s="3"/>
      <c r="D13" s="3"/>
      <c r="E13" s="3"/>
      <c r="F13" s="3"/>
      <c r="G13" s="3"/>
      <c r="H13" s="3"/>
    </row>
    <row r="14" spans="1:26" ht="15">
      <c r="A14" s="3"/>
      <c r="B14" s="3"/>
      <c r="C14" s="3"/>
      <c r="D14" s="3"/>
      <c r="E14" s="3"/>
      <c r="F14" s="3"/>
      <c r="G14" s="3"/>
      <c r="H14" s="3"/>
    </row>
    <row r="15" spans="1:26" ht="15">
      <c r="A15" s="3"/>
      <c r="B15" s="3"/>
      <c r="C15" s="3"/>
      <c r="D15" s="3"/>
      <c r="E15" s="3"/>
      <c r="F15" s="3"/>
      <c r="G15" s="3"/>
      <c r="H15" s="3"/>
    </row>
    <row r="16" spans="1:26" ht="15">
      <c r="A16" s="3"/>
      <c r="B16" s="3"/>
      <c r="C16" s="3"/>
      <c r="D16" s="3"/>
      <c r="E16" s="3"/>
      <c r="F16" s="3"/>
      <c r="G16" s="3"/>
      <c r="H16" s="3"/>
    </row>
    <row r="17" spans="1:8" ht="15">
      <c r="A17" s="3"/>
      <c r="B17" s="3"/>
      <c r="C17" s="3"/>
      <c r="D17" s="3"/>
      <c r="E17" s="3"/>
      <c r="F17" s="3"/>
      <c r="G17" s="3"/>
      <c r="H17" s="3"/>
    </row>
    <row r="18" spans="1:8" ht="15">
      <c r="A18" s="3"/>
      <c r="B18" s="3"/>
      <c r="C18" s="3"/>
      <c r="D18" s="3"/>
      <c r="E18" s="3"/>
      <c r="F18" s="3"/>
      <c r="G18" s="3"/>
      <c r="H18" s="3"/>
    </row>
    <row r="19" spans="1:8" ht="15">
      <c r="A19" s="3"/>
      <c r="B19" s="3"/>
      <c r="C19" s="3"/>
      <c r="D19" s="3"/>
      <c r="E19" s="3"/>
      <c r="F19" s="3"/>
      <c r="G19" s="3"/>
      <c r="H19" s="3"/>
    </row>
    <row r="20" spans="1:8" ht="15">
      <c r="A20" s="3"/>
      <c r="B20" s="3"/>
      <c r="C20" s="3"/>
      <c r="D20" s="3"/>
      <c r="E20" s="3"/>
      <c r="F20" s="3"/>
      <c r="G20" s="3"/>
      <c r="H20" s="3"/>
    </row>
  </sheetData>
  <sheetProtection algorithmName="SHA-512" hashValue="DCFzFd+MqUzFy9n2vRgpE78oKQ0l07AmBLJONvf9akYt7hFWhPRph3NXjV80e1NsgYJjFE9bAm17PFprEDwf7Q==" saltValue="AgUE5XVPdY3jS30HvnG1sg==" spinCount="100000" sheet="1" objects="1" scenarios="1" selectLockedCells="1"/>
  <mergeCells count="5">
    <mergeCell ref="A1:H1"/>
    <mergeCell ref="A3:H3"/>
    <mergeCell ref="A4:H6"/>
    <mergeCell ref="D8:H8"/>
    <mergeCell ref="D9:H12"/>
  </mergeCells>
  <pageMargins left="0.70866141732283472" right="0.70866141732283472" top="0.74803149606299213" bottom="0.74803149606299213" header="0.31496062992125984" footer="0.31496062992125984"/>
  <pageSetup scale="72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2"/>
  <sheetViews>
    <sheetView workbookViewId="0">
      <selection activeCell="C12" sqref="C12"/>
    </sheetView>
  </sheetViews>
  <sheetFormatPr defaultRowHeight="14.25"/>
  <cols>
    <col min="1" max="1" width="16.25" customWidth="1"/>
    <col min="2" max="2" width="45" customWidth="1"/>
    <col min="3" max="3" width="67.375" customWidth="1"/>
    <col min="4" max="4" width="42" customWidth="1"/>
    <col min="5" max="5" width="12" customWidth="1"/>
    <col min="6" max="6" width="37" customWidth="1"/>
  </cols>
  <sheetData>
    <row r="1" spans="1:26" ht="32.1" customHeight="1">
      <c r="A1" s="24" t="s">
        <v>16</v>
      </c>
      <c r="B1" s="19"/>
      <c r="C1" s="19"/>
      <c r="D1" s="19"/>
      <c r="E1" s="19"/>
      <c r="F1" s="19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B2" s="3" t="s">
        <v>264</v>
      </c>
    </row>
    <row r="3" spans="1:26" ht="15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</row>
    <row r="4" spans="1:26">
      <c r="A4" s="1" t="s">
        <v>23</v>
      </c>
      <c r="B4" s="1" t="s">
        <v>24</v>
      </c>
      <c r="C4" s="25"/>
      <c r="D4" s="1" t="s">
        <v>25</v>
      </c>
      <c r="E4" s="1" t="s">
        <v>26</v>
      </c>
      <c r="F4" s="1"/>
    </row>
    <row r="5" spans="1:26">
      <c r="A5" s="1" t="s">
        <v>23</v>
      </c>
      <c r="B5" s="1" t="s">
        <v>27</v>
      </c>
      <c r="C5" s="25"/>
      <c r="D5" s="1" t="s">
        <v>28</v>
      </c>
      <c r="E5" s="1" t="s">
        <v>26</v>
      </c>
      <c r="F5" s="1"/>
    </row>
    <row r="6" spans="1:26">
      <c r="A6" s="1" t="s">
        <v>23</v>
      </c>
      <c r="B6" s="1" t="s">
        <v>29</v>
      </c>
      <c r="C6" s="25"/>
      <c r="D6" s="1" t="s">
        <v>30</v>
      </c>
      <c r="E6" s="1" t="s">
        <v>26</v>
      </c>
      <c r="F6" s="1"/>
    </row>
    <row r="7" spans="1:26">
      <c r="A7" s="1" t="s">
        <v>23</v>
      </c>
      <c r="B7" s="1" t="s">
        <v>31</v>
      </c>
      <c r="C7" s="25"/>
      <c r="D7" s="1" t="s">
        <v>32</v>
      </c>
      <c r="E7" s="1" t="s">
        <v>26</v>
      </c>
      <c r="F7" s="1"/>
    </row>
    <row r="8" spans="1:26">
      <c r="A8" s="1" t="s">
        <v>23</v>
      </c>
      <c r="B8" s="1" t="s">
        <v>33</v>
      </c>
      <c r="C8" s="25"/>
      <c r="D8" s="1" t="s">
        <v>34</v>
      </c>
      <c r="E8" s="1" t="s">
        <v>26</v>
      </c>
      <c r="F8" s="1"/>
    </row>
    <row r="9" spans="1:26" ht="28.5">
      <c r="A9" s="1" t="s">
        <v>35</v>
      </c>
      <c r="B9" s="1" t="s">
        <v>36</v>
      </c>
      <c r="C9" s="25"/>
      <c r="D9" s="1" t="s">
        <v>37</v>
      </c>
      <c r="E9" s="1" t="s">
        <v>26</v>
      </c>
      <c r="F9" s="1"/>
    </row>
    <row r="10" spans="1:26">
      <c r="A10" s="1" t="s">
        <v>35</v>
      </c>
      <c r="B10" s="1" t="s">
        <v>38</v>
      </c>
      <c r="C10" s="25"/>
      <c r="D10" s="1" t="s">
        <v>39</v>
      </c>
      <c r="E10" s="1" t="s">
        <v>26</v>
      </c>
      <c r="F10" s="1"/>
    </row>
    <row r="11" spans="1:26">
      <c r="A11" s="1" t="s">
        <v>35</v>
      </c>
      <c r="B11" s="1" t="s">
        <v>40</v>
      </c>
      <c r="C11" s="25"/>
      <c r="D11" s="1" t="s">
        <v>41</v>
      </c>
      <c r="E11" s="1" t="s">
        <v>26</v>
      </c>
      <c r="F11" s="1"/>
    </row>
    <row r="12" spans="1:26">
      <c r="A12" s="1" t="s">
        <v>35</v>
      </c>
      <c r="B12" s="1" t="s">
        <v>42</v>
      </c>
      <c r="C12" s="25"/>
      <c r="D12" s="1" t="s">
        <v>43</v>
      </c>
      <c r="E12" s="1" t="s">
        <v>26</v>
      </c>
      <c r="F12" s="1"/>
    </row>
    <row r="13" spans="1:26" ht="28.5">
      <c r="A13" s="1" t="s">
        <v>35</v>
      </c>
      <c r="B13" s="1" t="s">
        <v>44</v>
      </c>
      <c r="C13" s="25"/>
      <c r="D13" s="1" t="s">
        <v>45</v>
      </c>
      <c r="E13" s="1" t="s">
        <v>26</v>
      </c>
      <c r="F13" s="1"/>
    </row>
    <row r="14" spans="1:26">
      <c r="A14" s="1" t="s">
        <v>46</v>
      </c>
      <c r="B14" s="1" t="s">
        <v>47</v>
      </c>
      <c r="C14" s="25"/>
      <c r="D14" s="1" t="s">
        <v>48</v>
      </c>
      <c r="E14" s="1" t="s">
        <v>26</v>
      </c>
      <c r="F14" s="1"/>
    </row>
    <row r="15" spans="1:26">
      <c r="A15" s="1" t="s">
        <v>46</v>
      </c>
      <c r="B15" s="1" t="s">
        <v>49</v>
      </c>
      <c r="C15" s="25"/>
      <c r="D15" s="1" t="s">
        <v>50</v>
      </c>
      <c r="E15" s="1" t="s">
        <v>26</v>
      </c>
      <c r="F15" s="1"/>
    </row>
    <row r="16" spans="1:26">
      <c r="A16" s="1" t="s">
        <v>46</v>
      </c>
      <c r="B16" s="1" t="s">
        <v>51</v>
      </c>
      <c r="C16" s="25"/>
      <c r="D16" s="1" t="s">
        <v>52</v>
      </c>
      <c r="E16" s="1" t="s">
        <v>26</v>
      </c>
      <c r="F16" s="1"/>
    </row>
    <row r="17" spans="1:6">
      <c r="A17" s="1" t="s">
        <v>46</v>
      </c>
      <c r="B17" s="1" t="s">
        <v>53</v>
      </c>
      <c r="C17" s="25"/>
      <c r="D17" s="1" t="s">
        <v>54</v>
      </c>
      <c r="E17" s="1" t="s">
        <v>26</v>
      </c>
      <c r="F17" s="1"/>
    </row>
    <row r="18" spans="1:6">
      <c r="A18" s="1" t="s">
        <v>46</v>
      </c>
      <c r="B18" s="1" t="s">
        <v>55</v>
      </c>
      <c r="C18" s="25"/>
      <c r="D18" s="1" t="s">
        <v>56</v>
      </c>
      <c r="E18" s="1" t="s">
        <v>26</v>
      </c>
      <c r="F18" s="1"/>
    </row>
    <row r="19" spans="1:6">
      <c r="A19" s="1" t="s">
        <v>57</v>
      </c>
      <c r="B19" s="1" t="s">
        <v>58</v>
      </c>
      <c r="C19" s="25"/>
      <c r="D19" s="1" t="s">
        <v>59</v>
      </c>
      <c r="E19" s="1" t="s">
        <v>26</v>
      </c>
      <c r="F19" s="1" t="s">
        <v>60</v>
      </c>
    </row>
    <row r="20" spans="1:6">
      <c r="A20" s="1" t="s">
        <v>57</v>
      </c>
      <c r="B20" s="1" t="s">
        <v>61</v>
      </c>
      <c r="C20" s="25"/>
      <c r="D20" s="1" t="s">
        <v>59</v>
      </c>
      <c r="E20" s="1" t="s">
        <v>26</v>
      </c>
      <c r="F20" s="1" t="s">
        <v>60</v>
      </c>
    </row>
    <row r="21" spans="1:6">
      <c r="A21" s="1" t="s">
        <v>57</v>
      </c>
      <c r="B21" s="1" t="s">
        <v>62</v>
      </c>
      <c r="C21" s="25"/>
      <c r="D21" s="1" t="s">
        <v>59</v>
      </c>
      <c r="E21" s="1" t="s">
        <v>26</v>
      </c>
      <c r="F21" s="1" t="s">
        <v>60</v>
      </c>
    </row>
    <row r="22" spans="1:6" ht="28.5">
      <c r="A22" s="1" t="s">
        <v>57</v>
      </c>
      <c r="B22" s="1" t="s">
        <v>63</v>
      </c>
      <c r="C22" s="25"/>
      <c r="D22" s="1" t="s">
        <v>59</v>
      </c>
      <c r="E22" s="1" t="s">
        <v>26</v>
      </c>
      <c r="F22" s="1" t="s">
        <v>60</v>
      </c>
    </row>
    <row r="23" spans="1:6">
      <c r="A23" s="1" t="s">
        <v>57</v>
      </c>
      <c r="B23" s="1" t="s">
        <v>64</v>
      </c>
      <c r="C23" s="25"/>
      <c r="D23" s="1" t="s">
        <v>59</v>
      </c>
      <c r="E23" s="1" t="s">
        <v>26</v>
      </c>
      <c r="F23" s="1" t="s">
        <v>60</v>
      </c>
    </row>
    <row r="24" spans="1:6">
      <c r="A24" s="1" t="s">
        <v>57</v>
      </c>
      <c r="B24" s="1" t="s">
        <v>65</v>
      </c>
      <c r="C24" s="25"/>
      <c r="D24" s="1" t="s">
        <v>59</v>
      </c>
      <c r="E24" s="1" t="s">
        <v>26</v>
      </c>
      <c r="F24" s="1" t="s">
        <v>60</v>
      </c>
    </row>
    <row r="25" spans="1:6" ht="28.5">
      <c r="A25" s="1" t="s">
        <v>57</v>
      </c>
      <c r="B25" s="1" t="s">
        <v>66</v>
      </c>
      <c r="C25" s="25"/>
      <c r="D25" s="1" t="s">
        <v>59</v>
      </c>
      <c r="E25" s="1" t="s">
        <v>26</v>
      </c>
      <c r="F25" s="1" t="s">
        <v>60</v>
      </c>
    </row>
    <row r="26" spans="1:6">
      <c r="A26" s="1" t="s">
        <v>57</v>
      </c>
      <c r="B26" s="1" t="s">
        <v>67</v>
      </c>
      <c r="C26" s="25"/>
      <c r="D26" s="1" t="s">
        <v>59</v>
      </c>
      <c r="E26" s="1" t="s">
        <v>26</v>
      </c>
      <c r="F26" s="1" t="s">
        <v>60</v>
      </c>
    </row>
    <row r="27" spans="1:6" ht="28.5">
      <c r="A27" s="1" t="s">
        <v>68</v>
      </c>
      <c r="B27" s="1" t="s">
        <v>69</v>
      </c>
      <c r="C27" s="25"/>
      <c r="D27" s="1" t="s">
        <v>59</v>
      </c>
      <c r="E27" s="1" t="s">
        <v>26</v>
      </c>
      <c r="F27" s="1" t="s">
        <v>60</v>
      </c>
    </row>
    <row r="28" spans="1:6" ht="28.5">
      <c r="A28" s="1" t="s">
        <v>68</v>
      </c>
      <c r="B28" s="1" t="s">
        <v>70</v>
      </c>
      <c r="C28" s="25"/>
      <c r="D28" s="1" t="s">
        <v>59</v>
      </c>
      <c r="E28" s="1" t="s">
        <v>26</v>
      </c>
      <c r="F28" s="1" t="s">
        <v>60</v>
      </c>
    </row>
    <row r="29" spans="1:6" ht="28.5">
      <c r="A29" s="1" t="s">
        <v>68</v>
      </c>
      <c r="B29" s="1" t="s">
        <v>71</v>
      </c>
      <c r="C29" s="25"/>
      <c r="D29" s="1" t="s">
        <v>59</v>
      </c>
      <c r="E29" s="1" t="s">
        <v>26</v>
      </c>
      <c r="F29" s="1" t="s">
        <v>60</v>
      </c>
    </row>
    <row r="30" spans="1:6" ht="28.5">
      <c r="A30" s="1" t="s">
        <v>72</v>
      </c>
      <c r="B30" s="1" t="s">
        <v>73</v>
      </c>
      <c r="C30" s="25"/>
      <c r="D30" s="1" t="s">
        <v>74</v>
      </c>
      <c r="E30" s="1" t="s">
        <v>26</v>
      </c>
      <c r="F30" s="1"/>
    </row>
    <row r="31" spans="1:6">
      <c r="A31" s="1" t="s">
        <v>72</v>
      </c>
      <c r="B31" s="1" t="s">
        <v>75</v>
      </c>
      <c r="C31" s="25"/>
      <c r="D31" s="1" t="s">
        <v>76</v>
      </c>
      <c r="E31" s="1" t="s">
        <v>77</v>
      </c>
      <c r="F31" s="1"/>
    </row>
    <row r="32" spans="1:6">
      <c r="A32" s="1" t="s">
        <v>72</v>
      </c>
      <c r="B32" s="1" t="s">
        <v>78</v>
      </c>
      <c r="C32" s="25"/>
      <c r="D32" s="1"/>
      <c r="E32" s="1" t="s">
        <v>77</v>
      </c>
      <c r="F32" s="1"/>
    </row>
  </sheetData>
  <sheetProtection algorithmName="SHA-512" hashValue="KoyjmARXxakjM/0iZVk6aDuooa6uLEuDpnNefKPmKwP4tupmAeXTTsZtZkDLBHXz0a1d4xuVwlPiMQnj8TPJMQ==" saltValue="Y3lXgmQnp3xdmj82rldWSg==" spinCount="100000" sheet="1" objects="1" scenarios="1" selectLockedCells="1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4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Lists!$D$2:$D$9</xm:f>
          </x14:formula1>
          <xm:sqref>C7</xm:sqref>
        </x14:dataValidation>
        <x14:dataValidation type="list" xr:uid="{00000000-0002-0000-0100-000001000000}">
          <x14:formula1>
            <xm:f>Lists!$B$2:$B$5</xm:f>
          </x14:formula1>
          <xm:sqref>C14:C18</xm:sqref>
        </x14:dataValidation>
        <x14:dataValidation type="list" xr:uid="{00000000-0002-0000-0100-000002000000}">
          <x14:formula1>
            <xm:f>Lists!$A$2:$A$6</xm:f>
          </x14:formula1>
          <xm:sqref>C19:C29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"/>
  <sheetViews>
    <sheetView workbookViewId="0">
      <selection activeCell="B4" sqref="B4"/>
    </sheetView>
  </sheetViews>
  <sheetFormatPr defaultRowHeight="14.25"/>
  <cols>
    <col min="1" max="1" width="30" customWidth="1"/>
    <col min="2" max="14" width="15" customWidth="1"/>
  </cols>
  <sheetData>
    <row r="1" spans="1:26" ht="30" customHeight="1">
      <c r="A1" s="24" t="s">
        <v>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B2" s="3" t="s">
        <v>264</v>
      </c>
    </row>
    <row r="3" spans="1:26" ht="15">
      <c r="A3" s="9" t="s">
        <v>80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9" t="s">
        <v>86</v>
      </c>
      <c r="H3" s="9" t="s">
        <v>87</v>
      </c>
      <c r="I3" s="9" t="s">
        <v>88</v>
      </c>
      <c r="J3" s="9" t="s">
        <v>89</v>
      </c>
      <c r="K3" s="9" t="s">
        <v>90</v>
      </c>
      <c r="L3" s="9" t="s">
        <v>91</v>
      </c>
      <c r="M3" s="9" t="s">
        <v>92</v>
      </c>
      <c r="N3" s="9" t="s">
        <v>93</v>
      </c>
    </row>
    <row r="4" spans="1:26">
      <c r="A4" s="1" t="s">
        <v>94</v>
      </c>
      <c r="B4" s="26">
        <v>120000</v>
      </c>
      <c r="C4" s="26">
        <v>135000</v>
      </c>
      <c r="D4" s="26">
        <v>150000</v>
      </c>
      <c r="E4" s="26">
        <v>160000</v>
      </c>
      <c r="F4" s="26">
        <v>175000</v>
      </c>
      <c r="G4" s="26">
        <v>185000</v>
      </c>
      <c r="H4" s="26">
        <v>190000</v>
      </c>
      <c r="I4" s="26">
        <v>195000</v>
      </c>
      <c r="J4" s="26">
        <v>210000</v>
      </c>
      <c r="K4" s="26">
        <v>230000</v>
      </c>
      <c r="L4" s="26">
        <v>250000</v>
      </c>
      <c r="M4" s="26">
        <v>280000</v>
      </c>
      <c r="N4" s="29">
        <f>SUM(B4:M4)</f>
        <v>2280000</v>
      </c>
    </row>
    <row r="5" spans="1:26">
      <c r="A5" s="1" t="s">
        <v>95</v>
      </c>
      <c r="B5" s="26">
        <v>6000</v>
      </c>
      <c r="C5" s="26">
        <v>6000</v>
      </c>
      <c r="D5" s="26">
        <v>8000</v>
      </c>
      <c r="E5" s="26">
        <v>8500</v>
      </c>
      <c r="F5" s="26">
        <v>9000</v>
      </c>
      <c r="G5" s="26">
        <v>10000</v>
      </c>
      <c r="H5" s="26">
        <v>11000</v>
      </c>
      <c r="I5" s="26">
        <v>11000</v>
      </c>
      <c r="J5" s="26">
        <v>12000</v>
      </c>
      <c r="K5" s="26">
        <v>13000</v>
      </c>
      <c r="L5" s="26">
        <v>15000</v>
      </c>
      <c r="M5" s="26">
        <v>18000</v>
      </c>
      <c r="N5" s="29">
        <f>SUM(B5:M5)</f>
        <v>127500</v>
      </c>
    </row>
    <row r="6" spans="1:26">
      <c r="A6" s="1" t="s">
        <v>96</v>
      </c>
      <c r="B6" s="26">
        <v>220000</v>
      </c>
      <c r="C6" s="26">
        <v>230000</v>
      </c>
      <c r="D6" s="26">
        <v>240000</v>
      </c>
      <c r="E6" s="26">
        <v>250000</v>
      </c>
      <c r="F6" s="26">
        <v>260000</v>
      </c>
      <c r="G6" s="26">
        <v>265000</v>
      </c>
      <c r="H6" s="26">
        <v>270000</v>
      </c>
      <c r="I6" s="26">
        <v>280000</v>
      </c>
      <c r="J6" s="26">
        <v>290000</v>
      </c>
      <c r="K6" s="26">
        <v>310000</v>
      </c>
      <c r="L6" s="26">
        <v>330000</v>
      </c>
      <c r="M6" s="26">
        <v>350000</v>
      </c>
      <c r="N6" s="29">
        <f>M6</f>
        <v>350000</v>
      </c>
    </row>
    <row r="7" spans="1:26">
      <c r="A7" s="1" t="s">
        <v>97</v>
      </c>
      <c r="B7" s="26">
        <v>200000</v>
      </c>
      <c r="C7" s="26">
        <v>220000</v>
      </c>
      <c r="D7" s="26">
        <v>230000</v>
      </c>
      <c r="E7" s="26">
        <v>240000</v>
      </c>
      <c r="F7" s="26">
        <v>250000</v>
      </c>
      <c r="G7" s="26">
        <v>260000</v>
      </c>
      <c r="H7" s="26">
        <v>265000</v>
      </c>
      <c r="I7" s="26">
        <v>270000</v>
      </c>
      <c r="J7" s="26">
        <v>280000</v>
      </c>
      <c r="K7" s="26">
        <v>290000</v>
      </c>
      <c r="L7" s="26">
        <v>310000</v>
      </c>
      <c r="M7" s="26">
        <v>330000</v>
      </c>
      <c r="N7" s="29">
        <f>B7</f>
        <v>200000</v>
      </c>
    </row>
    <row r="8" spans="1:26">
      <c r="A8" s="1" t="s">
        <v>98</v>
      </c>
      <c r="B8" s="26">
        <v>25000</v>
      </c>
      <c r="C8" s="26">
        <v>30000</v>
      </c>
      <c r="D8" s="26">
        <v>40000</v>
      </c>
      <c r="E8" s="26">
        <v>35000</v>
      </c>
      <c r="F8" s="26">
        <v>45000</v>
      </c>
      <c r="G8" s="26">
        <v>50000</v>
      </c>
      <c r="H8" s="26">
        <v>42000</v>
      </c>
      <c r="I8" s="26">
        <v>38000</v>
      </c>
      <c r="J8" s="26">
        <v>45000</v>
      </c>
      <c r="K8" s="26">
        <v>55000</v>
      </c>
      <c r="L8" s="26">
        <v>60000</v>
      </c>
      <c r="M8" s="26">
        <v>65000</v>
      </c>
      <c r="N8" s="29">
        <f>SUM(B8:M8)</f>
        <v>530000</v>
      </c>
    </row>
    <row r="9" spans="1:26">
      <c r="A9" s="1" t="s">
        <v>99</v>
      </c>
      <c r="B9" s="29">
        <f t="shared" ref="B9:M9" si="0">B4+B5+B6-B7-B8</f>
        <v>121000</v>
      </c>
      <c r="C9" s="29">
        <f t="shared" si="0"/>
        <v>121000</v>
      </c>
      <c r="D9" s="29">
        <f t="shared" si="0"/>
        <v>128000</v>
      </c>
      <c r="E9" s="29">
        <f t="shared" si="0"/>
        <v>143500</v>
      </c>
      <c r="F9" s="29">
        <f t="shared" si="0"/>
        <v>149000</v>
      </c>
      <c r="G9" s="29">
        <f t="shared" si="0"/>
        <v>150000</v>
      </c>
      <c r="H9" s="29">
        <f t="shared" si="0"/>
        <v>164000</v>
      </c>
      <c r="I9" s="29">
        <f t="shared" si="0"/>
        <v>178000</v>
      </c>
      <c r="J9" s="29">
        <f t="shared" si="0"/>
        <v>187000</v>
      </c>
      <c r="K9" s="29">
        <f t="shared" si="0"/>
        <v>208000</v>
      </c>
      <c r="L9" s="29">
        <f t="shared" si="0"/>
        <v>225000</v>
      </c>
      <c r="M9" s="29">
        <f t="shared" si="0"/>
        <v>253000</v>
      </c>
      <c r="N9" s="29">
        <f>SUM(B9:M9)</f>
        <v>2027500</v>
      </c>
    </row>
    <row r="10" spans="1:26">
      <c r="A10" s="1" t="s">
        <v>100</v>
      </c>
      <c r="B10" s="26">
        <v>90000</v>
      </c>
      <c r="C10" s="26">
        <v>98000</v>
      </c>
      <c r="D10" s="26">
        <v>105000</v>
      </c>
      <c r="E10" s="26">
        <v>115000</v>
      </c>
      <c r="F10" s="26">
        <v>120000</v>
      </c>
      <c r="G10" s="26">
        <v>125000</v>
      </c>
      <c r="H10" s="26">
        <v>130000</v>
      </c>
      <c r="I10" s="26">
        <v>135000</v>
      </c>
      <c r="J10" s="26">
        <v>145000</v>
      </c>
      <c r="K10" s="26">
        <v>160000</v>
      </c>
      <c r="L10" s="26">
        <v>175000</v>
      </c>
      <c r="M10" s="26">
        <v>190000</v>
      </c>
      <c r="N10" s="29">
        <f>SUM(B10:M10)</f>
        <v>1588000</v>
      </c>
    </row>
    <row r="11" spans="1:26">
      <c r="A11" s="1" t="s">
        <v>101</v>
      </c>
      <c r="B11" s="26">
        <v>85000</v>
      </c>
      <c r="C11" s="26">
        <v>100000</v>
      </c>
      <c r="D11" s="26">
        <v>112000</v>
      </c>
      <c r="E11" s="26">
        <v>110000</v>
      </c>
      <c r="F11" s="26">
        <v>130000</v>
      </c>
      <c r="G11" s="26">
        <v>122000</v>
      </c>
      <c r="H11" s="26">
        <v>128000</v>
      </c>
      <c r="I11" s="26">
        <v>140000</v>
      </c>
      <c r="J11" s="26">
        <v>150000</v>
      </c>
      <c r="K11" s="26">
        <v>158000</v>
      </c>
      <c r="L11" s="26">
        <v>180000</v>
      </c>
      <c r="M11" s="26">
        <v>205000</v>
      </c>
      <c r="N11" s="29">
        <f>SUM(B11:M11)</f>
        <v>1620000</v>
      </c>
    </row>
    <row r="12" spans="1:26" ht="15">
      <c r="A12" s="1" t="s">
        <v>102</v>
      </c>
      <c r="B12" s="10">
        <f t="shared" ref="B12:M12" si="1">B10-B11</f>
        <v>5000</v>
      </c>
      <c r="C12" s="10">
        <f t="shared" si="1"/>
        <v>-2000</v>
      </c>
      <c r="D12" s="10">
        <f t="shared" si="1"/>
        <v>-7000</v>
      </c>
      <c r="E12" s="10">
        <f t="shared" si="1"/>
        <v>5000</v>
      </c>
      <c r="F12" s="10">
        <f t="shared" si="1"/>
        <v>-10000</v>
      </c>
      <c r="G12" s="10">
        <f t="shared" si="1"/>
        <v>3000</v>
      </c>
      <c r="H12" s="10">
        <f t="shared" si="1"/>
        <v>2000</v>
      </c>
      <c r="I12" s="10">
        <f t="shared" si="1"/>
        <v>-5000</v>
      </c>
      <c r="J12" s="10">
        <f t="shared" si="1"/>
        <v>-5000</v>
      </c>
      <c r="K12" s="10">
        <f t="shared" si="1"/>
        <v>2000</v>
      </c>
      <c r="L12" s="10">
        <f t="shared" si="1"/>
        <v>-5000</v>
      </c>
      <c r="M12" s="10">
        <f t="shared" si="1"/>
        <v>-15000</v>
      </c>
      <c r="N12" s="29">
        <f>SUM(B12:M12)</f>
        <v>-32000</v>
      </c>
    </row>
    <row r="13" spans="1:26">
      <c r="A13" s="1" t="s">
        <v>103</v>
      </c>
      <c r="B13" s="27">
        <v>4</v>
      </c>
      <c r="C13" s="27">
        <v>4</v>
      </c>
      <c r="D13" s="27">
        <v>4</v>
      </c>
      <c r="E13" s="27">
        <v>4</v>
      </c>
      <c r="F13" s="27">
        <v>4</v>
      </c>
      <c r="G13" s="27">
        <v>4</v>
      </c>
      <c r="H13" s="27">
        <v>4</v>
      </c>
      <c r="I13" s="27">
        <v>4</v>
      </c>
      <c r="J13" s="27">
        <v>4</v>
      </c>
      <c r="K13" s="27">
        <v>4</v>
      </c>
      <c r="L13" s="27">
        <v>4</v>
      </c>
      <c r="M13" s="27">
        <v>4</v>
      </c>
      <c r="N13" s="30">
        <f>AVERAGE(B13:M13)</f>
        <v>4</v>
      </c>
    </row>
    <row r="14" spans="1:26">
      <c r="A14" s="1" t="s">
        <v>104</v>
      </c>
      <c r="B14" s="28">
        <v>0.42</v>
      </c>
      <c r="C14" s="28">
        <v>0.42</v>
      </c>
      <c r="D14" s="28">
        <v>0.42</v>
      </c>
      <c r="E14" s="28">
        <v>0.42</v>
      </c>
      <c r="F14" s="28">
        <v>0.42</v>
      </c>
      <c r="G14" s="28">
        <v>0.42</v>
      </c>
      <c r="H14" s="28">
        <v>0.42</v>
      </c>
      <c r="I14" s="28">
        <v>0.42</v>
      </c>
      <c r="J14" s="28">
        <v>0.42</v>
      </c>
      <c r="K14" s="28">
        <v>0.42</v>
      </c>
      <c r="L14" s="28">
        <v>0.42</v>
      </c>
      <c r="M14" s="28">
        <v>0.42</v>
      </c>
      <c r="N14" s="31">
        <f>AVERAGE(B14:M14)</f>
        <v>0.42</v>
      </c>
    </row>
  </sheetData>
  <sheetProtection algorithmName="SHA-512" hashValue="eT1NNE00DM8Z5GWVT4lFb6wymnAn/FLW2EeXPTQOcFx16XBOHjtAd8QGu+bLcvu8SXBphiWNXaFDiecox3ww5g==" saltValue="EnUylrlQ7tAl3mButHcqrA==" spinCount="100000" sheet="1" objects="1" scenarios="1" selectLockedCells="1"/>
  <mergeCells count="1">
    <mergeCell ref="A1:N1"/>
  </mergeCells>
  <conditionalFormatting sqref="B9:N9">
    <cfRule type="cellIs" dxfId="2" priority="1" operator="lessThan">
      <formula>0</formula>
    </cfRule>
  </conditionalFormatting>
  <conditionalFormatting sqref="B12:N12">
    <cfRule type="cellIs" dxfId="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"/>
  <sheetViews>
    <sheetView workbookViewId="0">
      <selection activeCell="B7" sqref="B7"/>
    </sheetView>
  </sheetViews>
  <sheetFormatPr defaultRowHeight="14.25"/>
  <cols>
    <col min="1" max="1" width="18" customWidth="1"/>
    <col min="2" max="2" width="16" customWidth="1"/>
    <col min="3" max="3" width="14" customWidth="1"/>
    <col min="4" max="5" width="18" customWidth="1"/>
    <col min="6" max="6" width="14" customWidth="1"/>
    <col min="7" max="9" width="16" customWidth="1"/>
    <col min="10" max="10" width="14" customWidth="1"/>
    <col min="11" max="11" width="18" customWidth="1"/>
    <col min="12" max="12" width="32" customWidth="1"/>
  </cols>
  <sheetData>
    <row r="1" spans="1:26" ht="30" customHeight="1">
      <c r="A1" s="24" t="s">
        <v>105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B2" s="3" t="s">
        <v>264</v>
      </c>
    </row>
    <row r="3" spans="1:26" ht="30">
      <c r="A3" s="9" t="s">
        <v>106</v>
      </c>
      <c r="B3" s="9" t="s">
        <v>94</v>
      </c>
      <c r="C3" s="9" t="s">
        <v>107</v>
      </c>
      <c r="D3" s="9" t="s">
        <v>108</v>
      </c>
      <c r="E3" s="9" t="s">
        <v>109</v>
      </c>
      <c r="F3" s="9" t="s">
        <v>110</v>
      </c>
      <c r="G3" s="9" t="s">
        <v>99</v>
      </c>
      <c r="H3" s="9" t="s">
        <v>111</v>
      </c>
      <c r="I3" s="9" t="s">
        <v>101</v>
      </c>
      <c r="J3" s="9" t="s">
        <v>112</v>
      </c>
      <c r="K3" s="9" t="s">
        <v>113</v>
      </c>
      <c r="L3" s="9" t="s">
        <v>114</v>
      </c>
    </row>
    <row r="4" spans="1:26">
      <c r="A4" s="1" t="s">
        <v>115</v>
      </c>
      <c r="B4" s="26">
        <v>80000</v>
      </c>
      <c r="C4" s="26">
        <v>4000</v>
      </c>
      <c r="D4" s="26">
        <v>120000</v>
      </c>
      <c r="E4" s="26">
        <v>100000</v>
      </c>
      <c r="F4" s="26">
        <v>18000</v>
      </c>
      <c r="G4" s="10">
        <f>B4+C4+D4-E4-F4</f>
        <v>86000</v>
      </c>
      <c r="H4" s="26">
        <v>85000</v>
      </c>
      <c r="I4" s="26">
        <v>82000</v>
      </c>
      <c r="J4" s="10">
        <f>H4-I4</f>
        <v>3000</v>
      </c>
      <c r="K4" s="1" t="s">
        <v>116</v>
      </c>
      <c r="L4" s="1" t="s">
        <v>117</v>
      </c>
    </row>
    <row r="5" spans="1:26">
      <c r="A5" s="1" t="s">
        <v>118</v>
      </c>
      <c r="B5" s="26">
        <v>55000</v>
      </c>
      <c r="C5" s="26">
        <v>2500</v>
      </c>
      <c r="D5" s="26">
        <v>90000</v>
      </c>
      <c r="E5" s="26">
        <v>95000</v>
      </c>
      <c r="F5" s="26">
        <v>12000</v>
      </c>
      <c r="G5" s="10">
        <f>B5+C5+D5-E5-F5</f>
        <v>40500</v>
      </c>
      <c r="H5" s="26">
        <v>42000</v>
      </c>
      <c r="I5" s="26">
        <v>50000</v>
      </c>
      <c r="J5" s="10">
        <f>H5-I5</f>
        <v>-8000</v>
      </c>
      <c r="K5" s="1" t="s">
        <v>119</v>
      </c>
      <c r="L5" s="1" t="s">
        <v>120</v>
      </c>
    </row>
    <row r="6" spans="1:26">
      <c r="A6" s="1" t="s">
        <v>121</v>
      </c>
      <c r="B6" s="26">
        <v>30000</v>
      </c>
      <c r="C6" s="26">
        <v>1500</v>
      </c>
      <c r="D6" s="26">
        <v>45000</v>
      </c>
      <c r="E6" s="26">
        <v>40000</v>
      </c>
      <c r="F6" s="26">
        <v>6000</v>
      </c>
      <c r="G6" s="10">
        <f>B6+C6+D6-E6-F6</f>
        <v>30500</v>
      </c>
      <c r="H6" s="26">
        <v>30000</v>
      </c>
      <c r="I6" s="26">
        <v>26000</v>
      </c>
      <c r="J6" s="10">
        <f>H6-I6</f>
        <v>4000</v>
      </c>
      <c r="K6" s="1" t="s">
        <v>122</v>
      </c>
      <c r="L6" s="1" t="s">
        <v>123</v>
      </c>
    </row>
    <row r="7" spans="1:26">
      <c r="A7" s="1" t="s">
        <v>124</v>
      </c>
      <c r="B7" s="26">
        <v>45000</v>
      </c>
      <c r="C7" s="26">
        <v>2000</v>
      </c>
      <c r="D7" s="26">
        <v>70000</v>
      </c>
      <c r="E7" s="26">
        <v>75000</v>
      </c>
      <c r="F7" s="26">
        <v>10000</v>
      </c>
      <c r="G7" s="10">
        <f>B7+C7+D7-E7-F7</f>
        <v>32000</v>
      </c>
      <c r="H7" s="26">
        <v>32000</v>
      </c>
      <c r="I7" s="26">
        <v>36000</v>
      </c>
      <c r="J7" s="10">
        <f>H7-I7</f>
        <v>-4000</v>
      </c>
      <c r="K7" s="1" t="s">
        <v>125</v>
      </c>
      <c r="L7" s="1" t="s">
        <v>126</v>
      </c>
    </row>
    <row r="8" spans="1:26">
      <c r="A8" s="1" t="s">
        <v>127</v>
      </c>
      <c r="B8" s="26">
        <v>15000</v>
      </c>
      <c r="C8" s="26">
        <v>800</v>
      </c>
      <c r="D8" s="26">
        <v>25000</v>
      </c>
      <c r="E8" s="26">
        <v>23000</v>
      </c>
      <c r="F8" s="26">
        <v>3000</v>
      </c>
      <c r="G8" s="10">
        <f>B8+C8+D8-E8-F8</f>
        <v>14800</v>
      </c>
      <c r="H8" s="26">
        <v>15000</v>
      </c>
      <c r="I8" s="26">
        <v>12000</v>
      </c>
      <c r="J8" s="10">
        <f>H8-I8</f>
        <v>3000</v>
      </c>
      <c r="K8" s="1" t="s">
        <v>122</v>
      </c>
      <c r="L8" s="1" t="s">
        <v>128</v>
      </c>
    </row>
  </sheetData>
  <sheetProtection algorithmName="SHA-512" hashValue="EkdnxWc/EBQqCq/O/hUV7+9alDwipFVdDRdTscxfDmK79cL44yKQmu62cuV7CtmQa7DKDUDizvdULmZGEOUiMw==" saltValue="X7c1rkdJcxnH+Dw73+ZZjQ==" spinCount="100000" sheet="1" objects="1" scenarios="1" selectLockedCells="1"/>
  <mergeCells count="1">
    <mergeCell ref="A1:L1"/>
  </mergeCells>
  <conditionalFormatting sqref="G4:G8">
    <cfRule type="cellIs" dxfId="0" priority="1" operator="lessThan">
      <formula>0</formula>
    </cfRule>
  </conditionalFormatting>
  <dataValidations count="1">
    <dataValidation type="list" sqref="K4:K8" xr:uid="{00000000-0002-0000-0300-000000000000}">
      <formula1>"Increase buy,Reduce buy,Maintain,Review,Hold"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3"/>
  <sheetViews>
    <sheetView workbookViewId="0">
      <selection activeCell="B16" sqref="B16"/>
    </sheetView>
  </sheetViews>
  <sheetFormatPr defaultRowHeight="14.25"/>
  <cols>
    <col min="1" max="1" width="26" customWidth="1"/>
    <col min="2" max="2" width="18" customWidth="1"/>
    <col min="3" max="3" width="4" customWidth="1"/>
    <col min="4" max="4" width="26" customWidth="1"/>
    <col min="5" max="5" width="42" customWidth="1"/>
    <col min="6" max="6" width="24" customWidth="1"/>
    <col min="7" max="7" width="18" customWidth="1"/>
    <col min="8" max="8" width="4" customWidth="1"/>
  </cols>
  <sheetData>
    <row r="1" spans="1:26" ht="30" customHeight="1">
      <c r="A1" s="24" t="s">
        <v>129</v>
      </c>
      <c r="B1" s="19"/>
      <c r="C1" s="19"/>
      <c r="D1" s="19"/>
      <c r="E1" s="19"/>
      <c r="F1" s="19"/>
      <c r="G1" s="19"/>
      <c r="H1" s="19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D2" s="3" t="s">
        <v>264</v>
      </c>
    </row>
    <row r="3" spans="1:26" ht="15">
      <c r="A3" s="11" t="s">
        <v>130</v>
      </c>
      <c r="B3" s="12">
        <f>'Monthly OTB Plan'!N4</f>
        <v>2280000</v>
      </c>
      <c r="D3" s="7" t="s">
        <v>131</v>
      </c>
      <c r="E3" s="7" t="s">
        <v>132</v>
      </c>
      <c r="F3" s="7" t="s">
        <v>133</v>
      </c>
      <c r="G3" s="7" t="s">
        <v>134</v>
      </c>
    </row>
    <row r="4" spans="1:26" ht="15">
      <c r="A4" s="11" t="s">
        <v>135</v>
      </c>
      <c r="B4" s="12">
        <f>'Monthly OTB Plan'!N9</f>
        <v>2027500</v>
      </c>
      <c r="D4" s="1" t="s">
        <v>136</v>
      </c>
      <c r="E4" s="1" t="s">
        <v>137</v>
      </c>
      <c r="F4" s="1" t="s">
        <v>138</v>
      </c>
      <c r="G4" s="1" t="s">
        <v>139</v>
      </c>
    </row>
    <row r="5" spans="1:26" ht="15">
      <c r="A5" s="11" t="s">
        <v>140</v>
      </c>
      <c r="B5" s="12">
        <f>'Monthly OTB Plan'!N10</f>
        <v>1588000</v>
      </c>
      <c r="D5" s="1" t="s">
        <v>141</v>
      </c>
      <c r="E5" s="1" t="s">
        <v>142</v>
      </c>
      <c r="F5" s="1" t="s">
        <v>143</v>
      </c>
      <c r="G5" s="1" t="s">
        <v>139</v>
      </c>
    </row>
    <row r="6" spans="1:26" ht="15">
      <c r="A6" s="11" t="s">
        <v>144</v>
      </c>
      <c r="B6" s="12">
        <f>'Monthly OTB Plan'!N11</f>
        <v>1620000</v>
      </c>
      <c r="D6" s="1" t="s">
        <v>145</v>
      </c>
      <c r="E6" s="1" t="s">
        <v>146</v>
      </c>
      <c r="F6" s="1" t="s">
        <v>147</v>
      </c>
      <c r="G6" s="1" t="s">
        <v>139</v>
      </c>
    </row>
    <row r="7" spans="1:26" ht="29.25">
      <c r="A7" s="11" t="s">
        <v>102</v>
      </c>
      <c r="B7" s="12">
        <f>'Monthly OTB Plan'!N12</f>
        <v>-32000</v>
      </c>
      <c r="D7" s="1" t="s">
        <v>148</v>
      </c>
      <c r="E7" s="1" t="s">
        <v>149</v>
      </c>
      <c r="F7" s="1" t="s">
        <v>150</v>
      </c>
      <c r="G7" s="1" t="s">
        <v>139</v>
      </c>
    </row>
    <row r="8" spans="1:26" ht="15">
      <c r="A8" s="11" t="s">
        <v>151</v>
      </c>
      <c r="B8" s="13">
        <f>'Monthly OTB Plan'!N14</f>
        <v>0.42</v>
      </c>
      <c r="D8" s="1" t="s">
        <v>152</v>
      </c>
      <c r="E8" s="1" t="s">
        <v>153</v>
      </c>
      <c r="F8" s="1" t="s">
        <v>154</v>
      </c>
      <c r="G8" s="1" t="s">
        <v>139</v>
      </c>
    </row>
    <row r="9" spans="1:26">
      <c r="D9" s="1" t="s">
        <v>155</v>
      </c>
      <c r="E9" s="1" t="s">
        <v>156</v>
      </c>
      <c r="F9" s="1" t="s">
        <v>157</v>
      </c>
      <c r="G9" s="1" t="s">
        <v>139</v>
      </c>
    </row>
    <row r="10" spans="1:26">
      <c r="D10" s="1" t="s">
        <v>158</v>
      </c>
      <c r="E10" s="1" t="s">
        <v>159</v>
      </c>
      <c r="F10" s="1" t="s">
        <v>160</v>
      </c>
      <c r="G10" s="1" t="s">
        <v>139</v>
      </c>
    </row>
    <row r="11" spans="1:26">
      <c r="A11" t="s">
        <v>161</v>
      </c>
      <c r="B11" t="s">
        <v>99</v>
      </c>
      <c r="D11" s="1" t="s">
        <v>162</v>
      </c>
      <c r="E11" s="1" t="s">
        <v>163</v>
      </c>
      <c r="F11" s="1" t="s">
        <v>164</v>
      </c>
      <c r="G11" s="1" t="s">
        <v>139</v>
      </c>
    </row>
    <row r="12" spans="1:26">
      <c r="A12" t="s">
        <v>81</v>
      </c>
      <c r="B12">
        <f>'Monthly OTB Plan'!B9</f>
        <v>121000</v>
      </c>
    </row>
    <row r="13" spans="1:26">
      <c r="A13" t="s">
        <v>82</v>
      </c>
      <c r="B13">
        <f>'Monthly OTB Plan'!C9</f>
        <v>121000</v>
      </c>
    </row>
    <row r="14" spans="1:26">
      <c r="A14" t="s">
        <v>83</v>
      </c>
      <c r="B14">
        <f>'Monthly OTB Plan'!D9</f>
        <v>128000</v>
      </c>
    </row>
    <row r="15" spans="1:26">
      <c r="A15" t="s">
        <v>84</v>
      </c>
      <c r="B15">
        <f>'Monthly OTB Plan'!E9</f>
        <v>143500</v>
      </c>
    </row>
    <row r="16" spans="1:26">
      <c r="A16" t="s">
        <v>85</v>
      </c>
      <c r="B16">
        <f>'Monthly OTB Plan'!F9</f>
        <v>149000</v>
      </c>
    </row>
    <row r="17" spans="1:2">
      <c r="A17" t="s">
        <v>86</v>
      </c>
      <c r="B17">
        <f>'Monthly OTB Plan'!G9</f>
        <v>150000</v>
      </c>
    </row>
    <row r="18" spans="1:2">
      <c r="A18" t="s">
        <v>87</v>
      </c>
      <c r="B18">
        <f>'Monthly OTB Plan'!H9</f>
        <v>164000</v>
      </c>
    </row>
    <row r="19" spans="1:2">
      <c r="A19" t="s">
        <v>88</v>
      </c>
      <c r="B19">
        <f>'Monthly OTB Plan'!I9</f>
        <v>178000</v>
      </c>
    </row>
    <row r="20" spans="1:2">
      <c r="A20" t="s">
        <v>89</v>
      </c>
      <c r="B20">
        <f>'Monthly OTB Plan'!J9</f>
        <v>187000</v>
      </c>
    </row>
    <row r="21" spans="1:2">
      <c r="A21" t="s">
        <v>90</v>
      </c>
      <c r="B21">
        <f>'Monthly OTB Plan'!K9</f>
        <v>208000</v>
      </c>
    </row>
    <row r="22" spans="1:2">
      <c r="A22" t="s">
        <v>91</v>
      </c>
      <c r="B22">
        <f>'Monthly OTB Plan'!L9</f>
        <v>225000</v>
      </c>
    </row>
    <row r="23" spans="1:2">
      <c r="A23" t="s">
        <v>92</v>
      </c>
      <c r="B23">
        <f>'Monthly OTB Plan'!M9</f>
        <v>253000</v>
      </c>
    </row>
  </sheetData>
  <sheetProtection algorithmName="SHA-512" hashValue="UoKj0x2DuV/088XG4xQ/iaed0/RBISYS2p2aUgSxSez/SwBNkVPswVrE98do6FSz4r48czm6S+ZjnTPAwp/DDQ==" saltValue="BqmxxBIPxc+13Qe+jRxqZw==" spinCount="100000" sheet="1" objects="1" scenarios="1" selectLockedCells="1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fitToHeight="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"/>
  <sheetViews>
    <sheetView workbookViewId="0">
      <selection activeCell="C5" sqref="C5"/>
    </sheetView>
  </sheetViews>
  <sheetFormatPr defaultRowHeight="14.25"/>
  <cols>
    <col min="1" max="1" width="20" customWidth="1"/>
    <col min="2" max="3" width="32" customWidth="1"/>
    <col min="4" max="4" width="36" customWidth="1"/>
    <col min="5" max="5" width="22" customWidth="1"/>
    <col min="6" max="6" width="30" customWidth="1"/>
    <col min="7" max="8" width="12" customWidth="1"/>
  </cols>
  <sheetData>
    <row r="1" spans="1:26" ht="30" customHeight="1">
      <c r="A1" s="24" t="s">
        <v>165</v>
      </c>
      <c r="B1" s="19"/>
      <c r="C1" s="19"/>
      <c r="D1" s="19"/>
      <c r="E1" s="19"/>
      <c r="F1" s="19"/>
      <c r="G1" s="19"/>
      <c r="H1" s="19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B2" s="3" t="s">
        <v>264</v>
      </c>
    </row>
    <row r="3" spans="1:26" ht="72">
      <c r="A3" s="7" t="s">
        <v>166</v>
      </c>
      <c r="B3" s="1" t="s">
        <v>167</v>
      </c>
    </row>
    <row r="4" spans="1:26" ht="72">
      <c r="A4" s="7" t="s">
        <v>168</v>
      </c>
      <c r="B4" s="1" t="s">
        <v>169</v>
      </c>
    </row>
    <row r="5" spans="1:26" ht="72">
      <c r="A5" s="7" t="s">
        <v>170</v>
      </c>
      <c r="B5" s="1" t="s">
        <v>171</v>
      </c>
    </row>
    <row r="6" spans="1:26" ht="57.75">
      <c r="A6" s="7" t="s">
        <v>172</v>
      </c>
      <c r="B6" s="1" t="s">
        <v>173</v>
      </c>
    </row>
    <row r="7" spans="1:26" ht="72">
      <c r="A7" s="7" t="s">
        <v>174</v>
      </c>
      <c r="B7" s="1" t="s">
        <v>175</v>
      </c>
    </row>
    <row r="9" spans="1:26" ht="15">
      <c r="A9" s="2" t="s">
        <v>106</v>
      </c>
      <c r="B9" s="2" t="s">
        <v>176</v>
      </c>
      <c r="C9" s="2" t="s">
        <v>177</v>
      </c>
      <c r="D9" s="2" t="s">
        <v>178</v>
      </c>
      <c r="E9" s="2" t="s">
        <v>131</v>
      </c>
      <c r="F9" s="2" t="s">
        <v>72</v>
      </c>
    </row>
    <row r="10" spans="1:26">
      <c r="A10" s="1" t="s">
        <v>115</v>
      </c>
      <c r="B10" s="1" t="s">
        <v>179</v>
      </c>
      <c r="C10" s="1" t="s">
        <v>180</v>
      </c>
      <c r="D10" s="1" t="s">
        <v>181</v>
      </c>
      <c r="E10" s="1" t="s">
        <v>182</v>
      </c>
      <c r="F10" s="1" t="s">
        <v>183</v>
      </c>
    </row>
    <row r="11" spans="1:26">
      <c r="A11" s="1" t="s">
        <v>118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188</v>
      </c>
    </row>
    <row r="12" spans="1:26">
      <c r="A12" s="1" t="s">
        <v>121</v>
      </c>
      <c r="B12" s="1" t="s">
        <v>189</v>
      </c>
      <c r="C12" s="1" t="s">
        <v>190</v>
      </c>
      <c r="D12" s="1" t="s">
        <v>191</v>
      </c>
      <c r="E12" s="1" t="s">
        <v>192</v>
      </c>
      <c r="F12" s="1" t="s">
        <v>193</v>
      </c>
    </row>
    <row r="13" spans="1:26">
      <c r="A13" s="1" t="s">
        <v>124</v>
      </c>
      <c r="B13" s="1" t="s">
        <v>194</v>
      </c>
      <c r="C13" s="1" t="s">
        <v>195</v>
      </c>
      <c r="D13" s="1" t="s">
        <v>196</v>
      </c>
      <c r="E13" s="1" t="s">
        <v>197</v>
      </c>
      <c r="F13" s="1" t="s">
        <v>198</v>
      </c>
    </row>
  </sheetData>
  <sheetProtection algorithmName="SHA-512" hashValue="e/NqZxssy+6mPWRaen7dQYt6DQp+fbycYrDTmqjfzgPp6IEWlGBY3puC0C/GR7mClQSvBDNISLDkPy5Dn3pXjg==" saltValue="ZJxbufxvZ2IO1qtxWF7m5A==" spinCount="100000" sheet="1" objects="1" scenarios="1" selectLockedCells="1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1" fitToHeight="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"/>
  <sheetViews>
    <sheetView workbookViewId="0">
      <selection activeCell="C18" sqref="C18"/>
    </sheetView>
  </sheetViews>
  <sheetFormatPr defaultRowHeight="14.25"/>
  <cols>
    <col min="1" max="1" width="18" customWidth="1"/>
    <col min="2" max="3" width="28" customWidth="1"/>
    <col min="4" max="4" width="30" customWidth="1"/>
    <col min="5" max="5" width="22" customWidth="1"/>
  </cols>
  <sheetData>
    <row r="1" spans="1:26" ht="30" customHeight="1">
      <c r="A1" s="24" t="s">
        <v>199</v>
      </c>
      <c r="B1" s="19"/>
      <c r="C1" s="19"/>
      <c r="D1" s="19"/>
      <c r="E1" s="1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>
      <c r="B2" s="3" t="s">
        <v>264</v>
      </c>
    </row>
    <row r="3" spans="1:26" ht="15">
      <c r="A3" s="14" t="s">
        <v>200</v>
      </c>
      <c r="B3" s="14" t="s">
        <v>201</v>
      </c>
      <c r="C3" s="14" t="s">
        <v>202</v>
      </c>
      <c r="D3" s="14" t="s">
        <v>203</v>
      </c>
      <c r="E3" s="14" t="s">
        <v>204</v>
      </c>
    </row>
    <row r="4" spans="1:26">
      <c r="A4" s="1" t="s">
        <v>205</v>
      </c>
      <c r="B4" s="1" t="s">
        <v>206</v>
      </c>
      <c r="C4" s="1">
        <f>'Customer Questionnaire'!C4</f>
        <v>0</v>
      </c>
      <c r="D4" s="1"/>
      <c r="E4" s="1" t="s">
        <v>166</v>
      </c>
    </row>
    <row r="5" spans="1:26">
      <c r="A5" s="1" t="s">
        <v>205</v>
      </c>
      <c r="B5" s="1" t="s">
        <v>207</v>
      </c>
      <c r="C5" s="1">
        <f>'Customer Questionnaire'!C7</f>
        <v>0</v>
      </c>
      <c r="D5" s="1"/>
      <c r="E5" s="1" t="s">
        <v>208</v>
      </c>
    </row>
    <row r="6" spans="1:26">
      <c r="A6" s="1" t="s">
        <v>209</v>
      </c>
      <c r="B6" s="1" t="s">
        <v>210</v>
      </c>
      <c r="C6" s="1">
        <f>'Customer Questionnaire'!C9</f>
        <v>0</v>
      </c>
      <c r="D6" s="1"/>
      <c r="E6" s="1" t="s">
        <v>211</v>
      </c>
    </row>
    <row r="7" spans="1:26">
      <c r="A7" s="1" t="s">
        <v>212</v>
      </c>
      <c r="B7" s="1" t="s">
        <v>213</v>
      </c>
      <c r="C7" s="1">
        <f>'Customer Questionnaire'!C11</f>
        <v>0</v>
      </c>
      <c r="D7" s="1"/>
      <c r="E7" s="1" t="s">
        <v>214</v>
      </c>
    </row>
    <row r="8" spans="1:26">
      <c r="A8" s="1" t="s">
        <v>215</v>
      </c>
      <c r="B8" s="1" t="s">
        <v>216</v>
      </c>
      <c r="C8" s="1">
        <f>'Monthly OTB Plan'!N4</f>
        <v>2280000</v>
      </c>
      <c r="D8" s="1"/>
      <c r="E8" s="1" t="s">
        <v>217</v>
      </c>
    </row>
    <row r="9" spans="1:26">
      <c r="A9" s="1" t="s">
        <v>215</v>
      </c>
      <c r="B9" s="1" t="s">
        <v>218</v>
      </c>
      <c r="C9" s="1">
        <f>'Monthly OTB Plan'!N9</f>
        <v>2027500</v>
      </c>
      <c r="D9" s="1"/>
      <c r="E9" s="1" t="s">
        <v>217</v>
      </c>
    </row>
    <row r="10" spans="1:26">
      <c r="A10" s="1" t="s">
        <v>215</v>
      </c>
      <c r="B10" s="1" t="s">
        <v>219</v>
      </c>
      <c r="C10" s="1">
        <f>'Monthly OTB Plan'!N10</f>
        <v>1588000</v>
      </c>
      <c r="D10" s="1"/>
      <c r="E10" s="1" t="s">
        <v>220</v>
      </c>
    </row>
    <row r="11" spans="1:26">
      <c r="A11" s="1" t="s">
        <v>215</v>
      </c>
      <c r="B11" s="1" t="s">
        <v>221</v>
      </c>
      <c r="C11" s="1">
        <f>'Monthly OTB Plan'!N11</f>
        <v>1620000</v>
      </c>
      <c r="D11" s="1"/>
      <c r="E11" s="1" t="s">
        <v>222</v>
      </c>
    </row>
    <row r="12" spans="1:26">
      <c r="A12" s="1" t="s">
        <v>215</v>
      </c>
      <c r="B12" s="1" t="s">
        <v>192</v>
      </c>
      <c r="C12" s="1">
        <f>'Monthly OTB Plan'!N12</f>
        <v>-32000</v>
      </c>
      <c r="D12" s="1"/>
      <c r="E12" s="1" t="s">
        <v>223</v>
      </c>
    </row>
    <row r="13" spans="1:26">
      <c r="A13" s="1" t="s">
        <v>131</v>
      </c>
      <c r="B13" s="1" t="s">
        <v>151</v>
      </c>
      <c r="C13" s="1">
        <f>'Monthly OTB Plan'!N14</f>
        <v>0.42</v>
      </c>
      <c r="D13" s="1"/>
      <c r="E13" s="1" t="s">
        <v>224</v>
      </c>
    </row>
  </sheetData>
  <sheetProtection algorithmName="SHA-512" hashValue="h0e0FJqMjbZ88y3tD0+K6Y9QHHeSMaHtZt7ggl0lPNuLzRnB870WWhR/UUY30dargPgA1y37CNTfbzOJ4zdR3Q==" saltValue="Ey/M0xF2NKGjcP7PeT3nMw==" spinCount="100000" sheet="1" objects="1" scenarios="1" selectLockedCells="1"/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5" fitToHeight="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2"/>
  <sheetViews>
    <sheetView workbookViewId="0">
      <selection activeCell="A12" sqref="A12"/>
    </sheetView>
  </sheetViews>
  <sheetFormatPr defaultRowHeight="14.25"/>
  <cols>
    <col min="1" max="4" width="35" customWidth="1"/>
  </cols>
  <sheetData>
    <row r="1" spans="1:26" ht="15">
      <c r="A1" s="16" t="s">
        <v>225</v>
      </c>
      <c r="B1" s="16" t="s">
        <v>226</v>
      </c>
      <c r="C1" s="16" t="s">
        <v>227</v>
      </c>
      <c r="D1" s="16" t="s">
        <v>228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t="s">
        <v>229</v>
      </c>
      <c r="B2" t="s">
        <v>26</v>
      </c>
      <c r="C2" t="s">
        <v>230</v>
      </c>
      <c r="D2" t="s">
        <v>231</v>
      </c>
    </row>
    <row r="3" spans="1:26">
      <c r="A3" t="s">
        <v>232</v>
      </c>
      <c r="B3" t="s">
        <v>77</v>
      </c>
      <c r="C3" t="s">
        <v>233</v>
      </c>
      <c r="D3" t="s">
        <v>234</v>
      </c>
    </row>
    <row r="4" spans="1:26">
      <c r="A4" t="s">
        <v>235</v>
      </c>
      <c r="B4" t="s">
        <v>236</v>
      </c>
      <c r="C4" t="s">
        <v>237</v>
      </c>
      <c r="D4" t="s">
        <v>238</v>
      </c>
    </row>
    <row r="5" spans="1:26">
      <c r="A5" t="s">
        <v>239</v>
      </c>
      <c r="B5" t="s">
        <v>240</v>
      </c>
      <c r="D5" t="s">
        <v>241</v>
      </c>
    </row>
    <row r="6" spans="1:26">
      <c r="A6" t="s">
        <v>242</v>
      </c>
      <c r="D6" t="s">
        <v>243</v>
      </c>
    </row>
    <row r="7" spans="1:26">
      <c r="D7" t="s">
        <v>244</v>
      </c>
    </row>
    <row r="8" spans="1:26">
      <c r="D8" t="s">
        <v>245</v>
      </c>
    </row>
    <row r="9" spans="1:26">
      <c r="D9" t="s">
        <v>127</v>
      </c>
    </row>
    <row r="12" spans="1:26" ht="15">
      <c r="A12" s="3" t="s">
        <v>264</v>
      </c>
    </row>
  </sheetData>
  <sheetProtection algorithmName="SHA-512" hashValue="B/Nl5O7xxwX54F1RWjy1xPIUhHzfMHQNIUkvs6tWTRf2C55i+qPXpIMmLH3u0G93IUJWM/6BuZXTJQbiW/MHCA==" saltValue="0X1wB+LqfW6IidwLRwvq9Q==" spinCount="100000" sheet="1" objects="1" scenarios="1" select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"/>
  <sheetViews>
    <sheetView tabSelected="1" workbookViewId="0">
      <selection activeCell="C16" sqref="C16"/>
    </sheetView>
  </sheetViews>
  <sheetFormatPr defaultRowHeight="14.25"/>
  <cols>
    <col min="1" max="1" width="22" customWidth="1"/>
    <col min="2" max="2" width="24" customWidth="1"/>
    <col min="3" max="3" width="65" customWidth="1"/>
    <col min="4" max="4" width="50" customWidth="1"/>
  </cols>
  <sheetData>
    <row r="1" spans="1:26" ht="15">
      <c r="A1" s="17" t="s">
        <v>246</v>
      </c>
      <c r="B1" s="17" t="s">
        <v>247</v>
      </c>
      <c r="C1" s="17" t="s">
        <v>248</v>
      </c>
      <c r="D1" s="17" t="s">
        <v>203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8.5">
      <c r="A2" s="1" t="s">
        <v>249</v>
      </c>
      <c r="B2" s="1" t="s">
        <v>250</v>
      </c>
      <c r="C2" s="1" t="s">
        <v>251</v>
      </c>
      <c r="D2" s="1" t="s">
        <v>252</v>
      </c>
    </row>
    <row r="3" spans="1:26" ht="28.5">
      <c r="A3" s="1" t="s">
        <v>253</v>
      </c>
      <c r="B3" s="1" t="s">
        <v>254</v>
      </c>
      <c r="C3" s="1" t="s">
        <v>255</v>
      </c>
      <c r="D3" s="1" t="s">
        <v>256</v>
      </c>
    </row>
    <row r="4" spans="1:26" ht="28.5">
      <c r="A4" s="1" t="s">
        <v>257</v>
      </c>
      <c r="B4" s="1" t="s">
        <v>258</v>
      </c>
      <c r="C4" s="1" t="s">
        <v>259</v>
      </c>
      <c r="D4" s="1" t="s">
        <v>260</v>
      </c>
    </row>
    <row r="5" spans="1:26">
      <c r="A5" s="1" t="s">
        <v>148</v>
      </c>
      <c r="B5" s="1" t="s">
        <v>261</v>
      </c>
      <c r="C5" s="1" t="s">
        <v>262</v>
      </c>
      <c r="D5" s="1" t="s">
        <v>263</v>
      </c>
    </row>
    <row r="10" spans="1:26" ht="15">
      <c r="A10" s="3" t="s">
        <v>264</v>
      </c>
    </row>
  </sheetData>
  <sheetProtection algorithmName="SHA-512" hashValue="iiq/f25YagKPx6IRBuOzwJFPX5gi8Q4Vzt8X+w/d0HlLEy0nyyDnP3IioLBmsRb+iwj1Zcd1qfoAkJclkGGsTQ==" saltValue="9PXh5KIV1aon2dtn0nt/tQ==" spinCount="100000" sheet="1" objects="1" scenarios="1" select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Start Here</vt:lpstr>
      <vt:lpstr>Customer Questionnaire</vt:lpstr>
      <vt:lpstr>Monthly OTB Plan</vt:lpstr>
      <vt:lpstr>Category OTB Plan</vt:lpstr>
      <vt:lpstr>KPI Dashboard</vt:lpstr>
      <vt:lpstr>Case Study</vt:lpstr>
      <vt:lpstr>AI Report Input</vt:lpstr>
      <vt:lpstr>Lists</vt:lpstr>
      <vt:lpstr>Sources</vt:lpstr>
      <vt:lpstr>'AI Report Input'!Print_Area</vt:lpstr>
      <vt:lpstr>'Case Study'!Print_Area</vt:lpstr>
      <vt:lpstr>'Category OTB Plan'!Print_Area</vt:lpstr>
      <vt:lpstr>'Customer Questionnaire'!Print_Area</vt:lpstr>
      <vt:lpstr>'KPI Dashboard'!Print_Area</vt:lpstr>
      <vt:lpstr>'Monthly OTB Plan'!Print_Area</vt:lpstr>
      <vt:lpstr>'Start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mahmoud elhefnawi</cp:lastModifiedBy>
  <cp:lastPrinted>2026-06-13T18:51:01Z</cp:lastPrinted>
  <dcterms:modified xsi:type="dcterms:W3CDTF">2026-06-13T18:52:44Z</dcterms:modified>
</cp:coreProperties>
</file>